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balticstudies.sharepoint.com/sites/Noortegarantiimjuhindamine2020/Shared Documents/Aruanded/Lõpparuanne/Lisad/Ametlikud lisad/"/>
    </mc:Choice>
  </mc:AlternateContent>
  <xr:revisionPtr revIDLastSave="14" documentId="13_ncr:1_{754B2166-2FF5-4706-B8D6-FEACF25410C5}" xr6:coauthVersionLast="45" xr6:coauthVersionMax="45" xr10:uidLastSave="{A3A5C678-9E01-48E3-BB57-8B409D90DC13}"/>
  <bookViews>
    <workbookView xWindow="780" yWindow="780" windowWidth="27900" windowHeight="15165" activeTab="2" xr2:uid="{00000000-000D-0000-FFFF-FFFF00000000}"/>
  </bookViews>
  <sheets>
    <sheet name="Avaleht" sheetId="30" r:id="rId1"/>
    <sheet name="Prognoos" sheetId="31" r:id="rId2"/>
    <sheet name="Seaded" sheetId="22" r:id="rId3"/>
    <sheet name="_I-IV" sheetId="10" r:id="rId4"/>
    <sheet name="_IV" sheetId="23" r:id="rId5"/>
    <sheet name="_s1" sheetId="24" r:id="rId6"/>
    <sheet name="_s2" sheetId="25" r:id="rId7"/>
    <sheet name="_s3" sheetId="26" r:id="rId8"/>
    <sheet name="_s4" sheetId="27" r:id="rId9"/>
    <sheet name="INF" sheetId="2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31" l="1"/>
  <c r="B26" i="31"/>
  <c r="D25" i="31"/>
  <c r="B25" i="31"/>
  <c r="B24" i="31"/>
  <c r="D24" i="31" s="1"/>
  <c r="D23" i="31"/>
  <c r="B23" i="31"/>
  <c r="D22" i="31"/>
  <c r="B22" i="31"/>
  <c r="D21" i="31"/>
  <c r="B21" i="31"/>
  <c r="B20" i="31"/>
  <c r="D20" i="31" s="1"/>
  <c r="B19" i="31"/>
  <c r="D19" i="31" s="1"/>
  <c r="D18" i="31"/>
  <c r="B18" i="31"/>
  <c r="D17" i="31"/>
  <c r="B17" i="31"/>
  <c r="B16" i="31"/>
  <c r="D16" i="31" s="1"/>
  <c r="D15" i="31"/>
  <c r="B15" i="31"/>
  <c r="D14" i="31"/>
  <c r="B14" i="31"/>
  <c r="D13" i="31"/>
  <c r="B13" i="31"/>
  <c r="B12" i="31"/>
  <c r="D12" i="31" s="1"/>
  <c r="B11" i="31"/>
  <c r="D11" i="31" s="1"/>
  <c r="D10" i="31"/>
  <c r="B10" i="31"/>
  <c r="D9" i="31"/>
  <c r="B9" i="31"/>
  <c r="B8" i="31"/>
  <c r="D8" i="31" s="1"/>
  <c r="D7" i="31"/>
  <c r="B7" i="31"/>
  <c r="L6" i="31"/>
  <c r="K6" i="31"/>
  <c r="B10" i="10" a="1"/>
  <c r="B10" i="10" l="1"/>
  <c r="B11" i="10" a="1"/>
  <c r="B11" i="10" l="1"/>
  <c r="M31" i="22" l="1"/>
  <c r="J7" i="27"/>
  <c r="J7" i="26"/>
  <c r="J7" i="25"/>
  <c r="J7" i="24"/>
  <c r="J7" i="23"/>
  <c r="B15" i="26" a="1"/>
  <c r="B13" i="26" a="1"/>
  <c r="B6" i="26" a="1"/>
  <c r="B3" i="24" a="1"/>
  <c r="B2" i="23" a="1"/>
  <c r="B8" i="25" a="1"/>
  <c r="B2" i="27" a="1"/>
  <c r="B3" i="26" a="1"/>
  <c r="B15" i="10" a="1"/>
  <c r="B2" i="24" a="1"/>
  <c r="B13" i="23" a="1"/>
  <c r="B14" i="25" a="1"/>
  <c r="B13" i="25" a="1"/>
  <c r="B10" i="26" a="1"/>
  <c r="B10" i="27" a="1"/>
  <c r="B9" i="23" a="1"/>
  <c r="B14" i="23" a="1"/>
  <c r="B11" i="27" a="1"/>
  <c r="B14" i="10" a="1"/>
  <c r="B8" i="10" a="1"/>
  <c r="B2" i="25" a="1"/>
  <c r="B12" i="27" a="1"/>
  <c r="B5" i="10" a="1"/>
  <c r="B3" i="25" a="1"/>
  <c r="B3" i="10" a="1"/>
  <c r="B11" i="23" a="1"/>
  <c r="B16" i="10" a="1"/>
  <c r="B7" i="23" a="1"/>
  <c r="B10" i="23" a="1"/>
  <c r="B16" i="24" a="1"/>
  <c r="B6" i="10" a="1"/>
  <c r="B15" i="24" a="1"/>
  <c r="B15" i="25" a="1"/>
  <c r="B16" i="23" a="1"/>
  <c r="B17" i="27" a="1"/>
  <c r="B17" i="10" a="1"/>
  <c r="B6" i="24" a="1"/>
  <c r="B3" i="27" a="1"/>
  <c r="B11" i="25" a="1"/>
  <c r="B7" i="10" a="1"/>
  <c r="B9" i="27" a="1"/>
  <c r="B14" i="27" a="1"/>
  <c r="B12" i="23" a="1"/>
  <c r="B5" i="26" a="1"/>
  <c r="B17" i="23" a="1"/>
  <c r="B11" i="26" a="1"/>
  <c r="B4" i="25" a="1"/>
  <c r="B5" i="24" a="1"/>
  <c r="B8" i="24" a="1"/>
  <c r="B12" i="25" a="1"/>
  <c r="B12" i="10" a="1"/>
  <c r="B13" i="24" a="1"/>
  <c r="B8" i="23" a="1"/>
  <c r="B2" i="10" a="1"/>
  <c r="B9" i="25" a="1"/>
  <c r="B7" i="25" a="1"/>
  <c r="B16" i="26" a="1"/>
  <c r="B4" i="27" a="1"/>
  <c r="B5" i="25" a="1"/>
  <c r="B17" i="26" a="1"/>
  <c r="B15" i="27" a="1"/>
  <c r="B10" i="24" a="1"/>
  <c r="B10" i="25" a="1"/>
  <c r="B9" i="10" a="1"/>
  <c r="B9" i="26" a="1"/>
  <c r="B5" i="27" a="1"/>
  <c r="B13" i="10" a="1"/>
  <c r="B13" i="27" a="1"/>
  <c r="B15" i="23" a="1"/>
  <c r="B4" i="26" a="1"/>
  <c r="B16" i="27" a="1"/>
  <c r="B4" i="23" a="1"/>
  <c r="B3" i="23" a="1"/>
  <c r="B8" i="27" a="1"/>
  <c r="B17" i="25" a="1"/>
  <c r="B4" i="10" a="1"/>
  <c r="B8" i="26" a="1"/>
  <c r="B6" i="27" a="1"/>
  <c r="B14" i="26" a="1"/>
  <c r="B12" i="26" a="1"/>
  <c r="B12" i="24" a="1"/>
  <c r="B14" i="24" a="1"/>
  <c r="B6" i="25" a="1"/>
  <c r="B16" i="25" a="1"/>
  <c r="B7" i="24" a="1"/>
  <c r="B7" i="27" a="1"/>
  <c r="B5" i="23" a="1"/>
  <c r="B9" i="24" a="1"/>
  <c r="B11" i="24" a="1"/>
  <c r="B2" i="26" a="1"/>
  <c r="B6" i="23" a="1"/>
  <c r="B4" i="24" a="1"/>
  <c r="B7" i="26" a="1"/>
  <c r="B17" i="24" a="1"/>
  <c r="B11" i="27" l="1"/>
  <c r="W8" i="27" s="1"/>
  <c r="B13" i="27"/>
  <c r="B3" i="27"/>
  <c r="B6" i="27"/>
  <c r="B9" i="27"/>
  <c r="B8" i="27"/>
  <c r="B12" i="27"/>
  <c r="I8" i="27" s="1"/>
  <c r="I9" i="27" s="1"/>
  <c r="I10" i="27" s="1"/>
  <c r="I11" i="27" s="1"/>
  <c r="I12" i="27" s="1"/>
  <c r="I13" i="27" s="1"/>
  <c r="I14" i="27" s="1"/>
  <c r="I15" i="27" s="1"/>
  <c r="I16" i="27" s="1"/>
  <c r="I17" i="27" s="1"/>
  <c r="I18" i="27" s="1"/>
  <c r="I19" i="27" s="1"/>
  <c r="I20" i="27" s="1"/>
  <c r="I21" i="27" s="1"/>
  <c r="I22" i="27" s="1"/>
  <c r="I23" i="27" s="1"/>
  <c r="I24" i="27" s="1"/>
  <c r="I25" i="27" s="1"/>
  <c r="I26" i="27" s="1"/>
  <c r="I27" i="27" s="1"/>
  <c r="I28" i="27" s="1"/>
  <c r="I29" i="27" s="1"/>
  <c r="I30" i="27" s="1"/>
  <c r="I31" i="27" s="1"/>
  <c r="I32" i="27" s="1"/>
  <c r="I33" i="27" s="1"/>
  <c r="I34" i="27" s="1"/>
  <c r="I35" i="27" s="1"/>
  <c r="I36" i="27" s="1"/>
  <c r="I37" i="27" s="1"/>
  <c r="I38" i="27" s="1"/>
  <c r="I39" i="27" s="1"/>
  <c r="I40" i="27" s="1"/>
  <c r="I41" i="27" s="1"/>
  <c r="I42" i="27" s="1"/>
  <c r="I43" i="27" s="1"/>
  <c r="I44" i="27" s="1"/>
  <c r="I45" i="27" s="1"/>
  <c r="I46" i="27" s="1"/>
  <c r="I47" i="27" s="1"/>
  <c r="I48" i="27" s="1"/>
  <c r="I49" i="27" s="1"/>
  <c r="I50" i="27" s="1"/>
  <c r="I51" i="27" s="1"/>
  <c r="I52" i="27" s="1"/>
  <c r="I53" i="27" s="1"/>
  <c r="I54" i="27" s="1"/>
  <c r="I55" i="27" s="1"/>
  <c r="I56" i="27" s="1"/>
  <c r="I57" i="27" s="1"/>
  <c r="I58" i="27" s="1"/>
  <c r="I59" i="27" s="1"/>
  <c r="I60" i="27" s="1"/>
  <c r="I61" i="27" s="1"/>
  <c r="I62" i="27" s="1"/>
  <c r="I63" i="27" s="1"/>
  <c r="I64" i="27" s="1"/>
  <c r="I65" i="27" s="1"/>
  <c r="I66" i="27" s="1"/>
  <c r="I67" i="27" s="1"/>
  <c r="I68" i="27" s="1"/>
  <c r="I69" i="27" s="1"/>
  <c r="I70" i="27" s="1"/>
  <c r="I71" i="27" s="1"/>
  <c r="I72" i="27" s="1"/>
  <c r="I73" i="27" s="1"/>
  <c r="I74" i="27" s="1"/>
  <c r="I75" i="27" s="1"/>
  <c r="I76" i="27" s="1"/>
  <c r="I77" i="27" s="1"/>
  <c r="I78" i="27" s="1"/>
  <c r="I79" i="27" s="1"/>
  <c r="I80" i="27" s="1"/>
  <c r="I81" i="27" s="1"/>
  <c r="I82" i="27" s="1"/>
  <c r="I83" i="27" s="1"/>
  <c r="I84" i="27" s="1"/>
  <c r="I85" i="27" s="1"/>
  <c r="I86" i="27" s="1"/>
  <c r="I87" i="27" s="1"/>
  <c r="I88" i="27" s="1"/>
  <c r="I89" i="27" s="1"/>
  <c r="I90" i="27" s="1"/>
  <c r="I91" i="27" s="1"/>
  <c r="I92" i="27" s="1"/>
  <c r="I93" i="27" s="1"/>
  <c r="I94" i="27" s="1"/>
  <c r="I95" i="27" s="1"/>
  <c r="I96" i="27" s="1"/>
  <c r="I97" i="27" s="1"/>
  <c r="I98" i="27" s="1"/>
  <c r="I99" i="27" s="1"/>
  <c r="I100" i="27" s="1"/>
  <c r="I101" i="27" s="1"/>
  <c r="I102" i="27" s="1"/>
  <c r="I103" i="27" s="1"/>
  <c r="I104" i="27" s="1"/>
  <c r="I105" i="27" s="1"/>
  <c r="I106" i="27" s="1"/>
  <c r="I107" i="27" s="1"/>
  <c r="I108" i="27" s="1"/>
  <c r="I109" i="27" s="1"/>
  <c r="I110" i="27" s="1"/>
  <c r="I111" i="27" s="1"/>
  <c r="I112" i="27" s="1"/>
  <c r="I113" i="27" s="1"/>
  <c r="I114" i="27" s="1"/>
  <c r="I115" i="27" s="1"/>
  <c r="I116" i="27" s="1"/>
  <c r="I117" i="27" s="1"/>
  <c r="I118" i="27" s="1"/>
  <c r="I119" i="27" s="1"/>
  <c r="I120" i="27" s="1"/>
  <c r="I121" i="27" s="1"/>
  <c r="I122" i="27" s="1"/>
  <c r="I123" i="27" s="1"/>
  <c r="I124" i="27" s="1"/>
  <c r="I125" i="27" s="1"/>
  <c r="I126" i="27" s="1"/>
  <c r="I127" i="27" s="1"/>
  <c r="B14" i="27"/>
  <c r="S8" i="27" s="1"/>
  <c r="Y8" i="27" s="1"/>
  <c r="Y9" i="27" s="1"/>
  <c r="Y10" i="27" s="1"/>
  <c r="Y11" i="27" s="1"/>
  <c r="Y12" i="27" s="1"/>
  <c r="Y13" i="27" s="1"/>
  <c r="Y14" i="27" s="1"/>
  <c r="Y15" i="27" s="1"/>
  <c r="Y16" i="27" s="1"/>
  <c r="Y17" i="27" s="1"/>
  <c r="Y18" i="27" s="1"/>
  <c r="Y19" i="27" s="1"/>
  <c r="Y20" i="27" s="1"/>
  <c r="Y21" i="27" s="1"/>
  <c r="Y22" i="27" s="1"/>
  <c r="Y23" i="27" s="1"/>
  <c r="Y24" i="27" s="1"/>
  <c r="Y25" i="27" s="1"/>
  <c r="Y26" i="27" s="1"/>
  <c r="Y27" i="27" s="1"/>
  <c r="Y28" i="27" s="1"/>
  <c r="Y29" i="27" s="1"/>
  <c r="Y30" i="27" s="1"/>
  <c r="Y31" i="27" s="1"/>
  <c r="Y32" i="27" s="1"/>
  <c r="Y33" i="27" s="1"/>
  <c r="Y34" i="27" s="1"/>
  <c r="Y35" i="27" s="1"/>
  <c r="Y36" i="27" s="1"/>
  <c r="Y37" i="27" s="1"/>
  <c r="Y38" i="27" s="1"/>
  <c r="Y39" i="27" s="1"/>
  <c r="Y40" i="27" s="1"/>
  <c r="Y41" i="27" s="1"/>
  <c r="Y42" i="27" s="1"/>
  <c r="Y43" i="27" s="1"/>
  <c r="Y44" i="27" s="1"/>
  <c r="Y45" i="27" s="1"/>
  <c r="Y46" i="27" s="1"/>
  <c r="Y47" i="27" s="1"/>
  <c r="Y48" i="27" s="1"/>
  <c r="Y49" i="27" s="1"/>
  <c r="Y50" i="27" s="1"/>
  <c r="Y51" i="27" s="1"/>
  <c r="Y52" i="27" s="1"/>
  <c r="Y53" i="27" s="1"/>
  <c r="Y54" i="27" s="1"/>
  <c r="Y55" i="27" s="1"/>
  <c r="Y56" i="27" s="1"/>
  <c r="Y57" i="27" s="1"/>
  <c r="Y58" i="27" s="1"/>
  <c r="Y59" i="27" s="1"/>
  <c r="Y60" i="27" s="1"/>
  <c r="Y61" i="27" s="1"/>
  <c r="Y62" i="27" s="1"/>
  <c r="Y63" i="27" s="1"/>
  <c r="Y64" i="27" s="1"/>
  <c r="Y65" i="27" s="1"/>
  <c r="Y66" i="27" s="1"/>
  <c r="Y67" i="27" s="1"/>
  <c r="Y68" i="27" s="1"/>
  <c r="Y69" i="27" s="1"/>
  <c r="Y70" i="27" s="1"/>
  <c r="Y71" i="27" s="1"/>
  <c r="Y72" i="27" s="1"/>
  <c r="Y73" i="27" s="1"/>
  <c r="Y74" i="27" s="1"/>
  <c r="Y75" i="27" s="1"/>
  <c r="Y76" i="27" s="1"/>
  <c r="Y77" i="27" s="1"/>
  <c r="Y78" i="27" s="1"/>
  <c r="Y79" i="27" s="1"/>
  <c r="Y80" i="27" s="1"/>
  <c r="Y81" i="27" s="1"/>
  <c r="Y82" i="27" s="1"/>
  <c r="Y83" i="27" s="1"/>
  <c r="Y84" i="27" s="1"/>
  <c r="Y85" i="27" s="1"/>
  <c r="Y86" i="27" s="1"/>
  <c r="Y87" i="27" s="1"/>
  <c r="Y88" i="27" s="1"/>
  <c r="Y89" i="27" s="1"/>
  <c r="Y90" i="27" s="1"/>
  <c r="Y91" i="27" s="1"/>
  <c r="Y92" i="27" s="1"/>
  <c r="Y93" i="27" s="1"/>
  <c r="Y94" i="27" s="1"/>
  <c r="Y95" i="27" s="1"/>
  <c r="Y96" i="27" s="1"/>
  <c r="Y97" i="27" s="1"/>
  <c r="Y98" i="27" s="1"/>
  <c r="Y99" i="27" s="1"/>
  <c r="Y100" i="27" s="1"/>
  <c r="Y101" i="27" s="1"/>
  <c r="Y102" i="27" s="1"/>
  <c r="Y103" i="27" s="1"/>
  <c r="Y104" i="27" s="1"/>
  <c r="Y105" i="27" s="1"/>
  <c r="Y106" i="27" s="1"/>
  <c r="Y107" i="27" s="1"/>
  <c r="Y108" i="27" s="1"/>
  <c r="Y109" i="27" s="1"/>
  <c r="Y110" i="27" s="1"/>
  <c r="Y111" i="27" s="1"/>
  <c r="Y112" i="27" s="1"/>
  <c r="Y113" i="27" s="1"/>
  <c r="Y114" i="27" s="1"/>
  <c r="Y115" i="27" s="1"/>
  <c r="Y116" i="27" s="1"/>
  <c r="Y117" i="27" s="1"/>
  <c r="Y118" i="27" s="1"/>
  <c r="Y119" i="27" s="1"/>
  <c r="Y120" i="27" s="1"/>
  <c r="Y121" i="27" s="1"/>
  <c r="Y122" i="27" s="1"/>
  <c r="Y123" i="27" s="1"/>
  <c r="Y124" i="27" s="1"/>
  <c r="Y125" i="27" s="1"/>
  <c r="Y126" i="27" s="1"/>
  <c r="Y127" i="27" s="1"/>
  <c r="B15" i="27"/>
  <c r="B16" i="27"/>
  <c r="B17" i="27"/>
  <c r="B4" i="27"/>
  <c r="B10" i="27"/>
  <c r="F8" i="27" s="1"/>
  <c r="B2" i="27"/>
  <c r="B5" i="27"/>
  <c r="B7" i="27"/>
  <c r="E7" i="27" s="1"/>
  <c r="B11" i="26"/>
  <c r="W8" i="26" s="1"/>
  <c r="B6" i="26"/>
  <c r="B13" i="26"/>
  <c r="B4" i="26"/>
  <c r="B8" i="26"/>
  <c r="B3" i="26"/>
  <c r="B9" i="26"/>
  <c r="B10" i="26"/>
  <c r="F8" i="26" s="1"/>
  <c r="B14" i="26"/>
  <c r="S8" i="26" s="1"/>
  <c r="Y8" i="26" s="1"/>
  <c r="Y9" i="26" s="1"/>
  <c r="Y10" i="26" s="1"/>
  <c r="Y11" i="26" s="1"/>
  <c r="Y12" i="26" s="1"/>
  <c r="Y13" i="26" s="1"/>
  <c r="Y14" i="26" s="1"/>
  <c r="Y15" i="26" s="1"/>
  <c r="Y16" i="26" s="1"/>
  <c r="Y17" i="26" s="1"/>
  <c r="Y18" i="26" s="1"/>
  <c r="Y19" i="26" s="1"/>
  <c r="Y20" i="26" s="1"/>
  <c r="Y21" i="26" s="1"/>
  <c r="Y22" i="26" s="1"/>
  <c r="Y23" i="26" s="1"/>
  <c r="Y24" i="26" s="1"/>
  <c r="Y25" i="26" s="1"/>
  <c r="Y26" i="26" s="1"/>
  <c r="Y27" i="26" s="1"/>
  <c r="Y28" i="26" s="1"/>
  <c r="Y29" i="26" s="1"/>
  <c r="Y30" i="26" s="1"/>
  <c r="Y31" i="26" s="1"/>
  <c r="Y32" i="26" s="1"/>
  <c r="Y33" i="26" s="1"/>
  <c r="Y34" i="26" s="1"/>
  <c r="Y35" i="26" s="1"/>
  <c r="Y36" i="26" s="1"/>
  <c r="Y37" i="26" s="1"/>
  <c r="Y38" i="26" s="1"/>
  <c r="Y39" i="26" s="1"/>
  <c r="Y40" i="26" s="1"/>
  <c r="Y41" i="26" s="1"/>
  <c r="Y42" i="26" s="1"/>
  <c r="Y43" i="26" s="1"/>
  <c r="Y44" i="26" s="1"/>
  <c r="Y45" i="26" s="1"/>
  <c r="Y46" i="26" s="1"/>
  <c r="Y47" i="26" s="1"/>
  <c r="Y48" i="26" s="1"/>
  <c r="Y49" i="26" s="1"/>
  <c r="Y50" i="26" s="1"/>
  <c r="Y51" i="26" s="1"/>
  <c r="Y52" i="26" s="1"/>
  <c r="Y53" i="26" s="1"/>
  <c r="Y54" i="26" s="1"/>
  <c r="Y55" i="26" s="1"/>
  <c r="Y56" i="26" s="1"/>
  <c r="Y57" i="26" s="1"/>
  <c r="Y58" i="26" s="1"/>
  <c r="Y59" i="26" s="1"/>
  <c r="Y60" i="26" s="1"/>
  <c r="Y61" i="26" s="1"/>
  <c r="Y62" i="26" s="1"/>
  <c r="Y63" i="26" s="1"/>
  <c r="Y64" i="26" s="1"/>
  <c r="Y65" i="26" s="1"/>
  <c r="Y66" i="26" s="1"/>
  <c r="Y67" i="26" s="1"/>
  <c r="Y68" i="26" s="1"/>
  <c r="Y69" i="26" s="1"/>
  <c r="Y70" i="26" s="1"/>
  <c r="Y71" i="26" s="1"/>
  <c r="Y72" i="26" s="1"/>
  <c r="Y73" i="26" s="1"/>
  <c r="Y74" i="26" s="1"/>
  <c r="Y75" i="26" s="1"/>
  <c r="Y76" i="26" s="1"/>
  <c r="Y77" i="26" s="1"/>
  <c r="Y78" i="26" s="1"/>
  <c r="Y79" i="26" s="1"/>
  <c r="Y80" i="26" s="1"/>
  <c r="Y81" i="26" s="1"/>
  <c r="Y82" i="26" s="1"/>
  <c r="Y83" i="26" s="1"/>
  <c r="Y84" i="26" s="1"/>
  <c r="Y85" i="26" s="1"/>
  <c r="Y86" i="26" s="1"/>
  <c r="Y87" i="26" s="1"/>
  <c r="Y88" i="26" s="1"/>
  <c r="Y89" i="26" s="1"/>
  <c r="Y90" i="26" s="1"/>
  <c r="Y91" i="26" s="1"/>
  <c r="Y92" i="26" s="1"/>
  <c r="Y93" i="26" s="1"/>
  <c r="Y94" i="26" s="1"/>
  <c r="Y95" i="26" s="1"/>
  <c r="Y96" i="26" s="1"/>
  <c r="Y97" i="26" s="1"/>
  <c r="Y98" i="26" s="1"/>
  <c r="Y99" i="26" s="1"/>
  <c r="Y100" i="26" s="1"/>
  <c r="Y101" i="26" s="1"/>
  <c r="Y102" i="26" s="1"/>
  <c r="Y103" i="26" s="1"/>
  <c r="Y104" i="26" s="1"/>
  <c r="Y105" i="26" s="1"/>
  <c r="Y106" i="26" s="1"/>
  <c r="Y107" i="26" s="1"/>
  <c r="Y108" i="26" s="1"/>
  <c r="Y109" i="26" s="1"/>
  <c r="Y110" i="26" s="1"/>
  <c r="Y111" i="26" s="1"/>
  <c r="Y112" i="26" s="1"/>
  <c r="Y113" i="26" s="1"/>
  <c r="Y114" i="26" s="1"/>
  <c r="Y115" i="26" s="1"/>
  <c r="Y116" i="26" s="1"/>
  <c r="Y117" i="26" s="1"/>
  <c r="Y118" i="26" s="1"/>
  <c r="Y119" i="26" s="1"/>
  <c r="Y120" i="26" s="1"/>
  <c r="Y121" i="26" s="1"/>
  <c r="Y122" i="26" s="1"/>
  <c r="Y123" i="26" s="1"/>
  <c r="Y124" i="26" s="1"/>
  <c r="Y125" i="26" s="1"/>
  <c r="Y126" i="26" s="1"/>
  <c r="Y127" i="26" s="1"/>
  <c r="B15" i="26"/>
  <c r="B16" i="26"/>
  <c r="B17" i="26"/>
  <c r="B12" i="26"/>
  <c r="I8" i="26" s="1"/>
  <c r="I9" i="26" s="1"/>
  <c r="I10" i="26" s="1"/>
  <c r="I11" i="26" s="1"/>
  <c r="I12" i="26" s="1"/>
  <c r="I13" i="26" s="1"/>
  <c r="I14" i="26" s="1"/>
  <c r="I15" i="26" s="1"/>
  <c r="I16" i="26" s="1"/>
  <c r="I17" i="26" s="1"/>
  <c r="I18" i="26" s="1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30" i="26" s="1"/>
  <c r="I31" i="26" s="1"/>
  <c r="I32" i="26" s="1"/>
  <c r="I33" i="26" s="1"/>
  <c r="I34" i="26" s="1"/>
  <c r="I35" i="26" s="1"/>
  <c r="I36" i="26" s="1"/>
  <c r="I37" i="26" s="1"/>
  <c r="I38" i="26" s="1"/>
  <c r="I39" i="26" s="1"/>
  <c r="I40" i="26" s="1"/>
  <c r="I41" i="26" s="1"/>
  <c r="I42" i="26" s="1"/>
  <c r="I43" i="26" s="1"/>
  <c r="I44" i="26" s="1"/>
  <c r="I45" i="26" s="1"/>
  <c r="I46" i="26" s="1"/>
  <c r="I47" i="26" s="1"/>
  <c r="I48" i="26" s="1"/>
  <c r="I49" i="26" s="1"/>
  <c r="I50" i="26" s="1"/>
  <c r="I51" i="26" s="1"/>
  <c r="I52" i="26" s="1"/>
  <c r="I53" i="26" s="1"/>
  <c r="I54" i="26" s="1"/>
  <c r="I55" i="26" s="1"/>
  <c r="I56" i="26" s="1"/>
  <c r="I57" i="26" s="1"/>
  <c r="I58" i="26" s="1"/>
  <c r="I59" i="26" s="1"/>
  <c r="I60" i="26" s="1"/>
  <c r="I61" i="26" s="1"/>
  <c r="I62" i="26" s="1"/>
  <c r="I63" i="26" s="1"/>
  <c r="I64" i="26" s="1"/>
  <c r="I65" i="26" s="1"/>
  <c r="I66" i="26" s="1"/>
  <c r="I67" i="26" s="1"/>
  <c r="I68" i="26" s="1"/>
  <c r="I69" i="26" s="1"/>
  <c r="I70" i="26" s="1"/>
  <c r="I71" i="26" s="1"/>
  <c r="I72" i="26" s="1"/>
  <c r="I73" i="26" s="1"/>
  <c r="I74" i="26" s="1"/>
  <c r="I75" i="26" s="1"/>
  <c r="I76" i="26" s="1"/>
  <c r="I77" i="26" s="1"/>
  <c r="I78" i="26" s="1"/>
  <c r="I79" i="26" s="1"/>
  <c r="I80" i="26" s="1"/>
  <c r="I81" i="26" s="1"/>
  <c r="I82" i="26" s="1"/>
  <c r="I83" i="26" s="1"/>
  <c r="I84" i="26" s="1"/>
  <c r="I85" i="26" s="1"/>
  <c r="I86" i="26" s="1"/>
  <c r="I87" i="26" s="1"/>
  <c r="I88" i="26" s="1"/>
  <c r="I89" i="26" s="1"/>
  <c r="I90" i="26" s="1"/>
  <c r="I91" i="26" s="1"/>
  <c r="I92" i="26" s="1"/>
  <c r="I93" i="26" s="1"/>
  <c r="I94" i="26" s="1"/>
  <c r="I95" i="26" s="1"/>
  <c r="I96" i="26" s="1"/>
  <c r="I97" i="26" s="1"/>
  <c r="I98" i="26" s="1"/>
  <c r="I99" i="26" s="1"/>
  <c r="I100" i="26" s="1"/>
  <c r="I101" i="26" s="1"/>
  <c r="I102" i="26" s="1"/>
  <c r="I103" i="26" s="1"/>
  <c r="I104" i="26" s="1"/>
  <c r="I105" i="26" s="1"/>
  <c r="I106" i="26" s="1"/>
  <c r="I107" i="26" s="1"/>
  <c r="I108" i="26" s="1"/>
  <c r="I109" i="26" s="1"/>
  <c r="I110" i="26" s="1"/>
  <c r="I111" i="26" s="1"/>
  <c r="I112" i="26" s="1"/>
  <c r="I113" i="26" s="1"/>
  <c r="I114" i="26" s="1"/>
  <c r="I115" i="26" s="1"/>
  <c r="I116" i="26" s="1"/>
  <c r="I117" i="26" s="1"/>
  <c r="I118" i="26" s="1"/>
  <c r="I119" i="26" s="1"/>
  <c r="I120" i="26" s="1"/>
  <c r="I121" i="26" s="1"/>
  <c r="I122" i="26" s="1"/>
  <c r="I123" i="26" s="1"/>
  <c r="I124" i="26" s="1"/>
  <c r="I125" i="26" s="1"/>
  <c r="I126" i="26" s="1"/>
  <c r="I127" i="26" s="1"/>
  <c r="B2" i="26"/>
  <c r="B5" i="26"/>
  <c r="B7" i="26"/>
  <c r="E7" i="26" s="1"/>
  <c r="B7" i="25"/>
  <c r="E7" i="25" s="1"/>
  <c r="B2" i="25"/>
  <c r="B5" i="25"/>
  <c r="B4" i="25"/>
  <c r="B9" i="25"/>
  <c r="B11" i="25"/>
  <c r="W8" i="25" s="1"/>
  <c r="B13" i="25"/>
  <c r="B3" i="25"/>
  <c r="B6" i="25"/>
  <c r="B8" i="25"/>
  <c r="B10" i="25"/>
  <c r="F8" i="25" s="1"/>
  <c r="B12" i="25"/>
  <c r="I8" i="25" s="1"/>
  <c r="I9" i="25" s="1"/>
  <c r="I10" i="25" s="1"/>
  <c r="I11" i="25" s="1"/>
  <c r="I12" i="25" s="1"/>
  <c r="I13" i="25" s="1"/>
  <c r="I14" i="25" s="1"/>
  <c r="I15" i="25" s="1"/>
  <c r="I16" i="25" s="1"/>
  <c r="I17" i="25" s="1"/>
  <c r="I18" i="25" s="1"/>
  <c r="I19" i="25" s="1"/>
  <c r="I20" i="25" s="1"/>
  <c r="I21" i="25" s="1"/>
  <c r="I22" i="25" s="1"/>
  <c r="I23" i="25" s="1"/>
  <c r="I24" i="25" s="1"/>
  <c r="I25" i="25" s="1"/>
  <c r="I26" i="25" s="1"/>
  <c r="I27" i="25" s="1"/>
  <c r="I28" i="25" s="1"/>
  <c r="I29" i="25" s="1"/>
  <c r="I30" i="25" s="1"/>
  <c r="I31" i="25" s="1"/>
  <c r="I32" i="25" s="1"/>
  <c r="I33" i="25" s="1"/>
  <c r="I34" i="25" s="1"/>
  <c r="I35" i="25" s="1"/>
  <c r="I36" i="25" s="1"/>
  <c r="I37" i="25" s="1"/>
  <c r="I38" i="25" s="1"/>
  <c r="I39" i="25" s="1"/>
  <c r="I40" i="25" s="1"/>
  <c r="I41" i="25" s="1"/>
  <c r="I42" i="25" s="1"/>
  <c r="I43" i="25" s="1"/>
  <c r="I44" i="25" s="1"/>
  <c r="I45" i="25" s="1"/>
  <c r="I46" i="25" s="1"/>
  <c r="I47" i="25" s="1"/>
  <c r="I48" i="25" s="1"/>
  <c r="I49" i="25" s="1"/>
  <c r="I50" i="25" s="1"/>
  <c r="I51" i="25" s="1"/>
  <c r="I52" i="25" s="1"/>
  <c r="I53" i="25" s="1"/>
  <c r="I54" i="25" s="1"/>
  <c r="I55" i="25" s="1"/>
  <c r="I56" i="25" s="1"/>
  <c r="I57" i="25" s="1"/>
  <c r="I58" i="25" s="1"/>
  <c r="I59" i="25" s="1"/>
  <c r="I60" i="25" s="1"/>
  <c r="I61" i="25" s="1"/>
  <c r="I62" i="25" s="1"/>
  <c r="I63" i="25" s="1"/>
  <c r="I64" i="25" s="1"/>
  <c r="I65" i="25" s="1"/>
  <c r="I66" i="25" s="1"/>
  <c r="I67" i="25" s="1"/>
  <c r="I68" i="25" s="1"/>
  <c r="I69" i="25" s="1"/>
  <c r="I70" i="25" s="1"/>
  <c r="I71" i="25" s="1"/>
  <c r="I72" i="25" s="1"/>
  <c r="I73" i="25" s="1"/>
  <c r="I74" i="25" s="1"/>
  <c r="I75" i="25" s="1"/>
  <c r="I76" i="25" s="1"/>
  <c r="I77" i="25" s="1"/>
  <c r="I78" i="25" s="1"/>
  <c r="I79" i="25" s="1"/>
  <c r="I80" i="25" s="1"/>
  <c r="I81" i="25" s="1"/>
  <c r="I82" i="25" s="1"/>
  <c r="I83" i="25" s="1"/>
  <c r="I84" i="25" s="1"/>
  <c r="I85" i="25" s="1"/>
  <c r="I86" i="25" s="1"/>
  <c r="I87" i="25" s="1"/>
  <c r="I88" i="25" s="1"/>
  <c r="I89" i="25" s="1"/>
  <c r="I90" i="25" s="1"/>
  <c r="I91" i="25" s="1"/>
  <c r="I92" i="25" s="1"/>
  <c r="I93" i="25" s="1"/>
  <c r="I94" i="25" s="1"/>
  <c r="I95" i="25" s="1"/>
  <c r="I96" i="25" s="1"/>
  <c r="I97" i="25" s="1"/>
  <c r="I98" i="25" s="1"/>
  <c r="I99" i="25" s="1"/>
  <c r="I100" i="25" s="1"/>
  <c r="I101" i="25" s="1"/>
  <c r="I102" i="25" s="1"/>
  <c r="I103" i="25" s="1"/>
  <c r="I104" i="25" s="1"/>
  <c r="I105" i="25" s="1"/>
  <c r="I106" i="25" s="1"/>
  <c r="I107" i="25" s="1"/>
  <c r="I108" i="25" s="1"/>
  <c r="I109" i="25" s="1"/>
  <c r="I110" i="25" s="1"/>
  <c r="I111" i="25" s="1"/>
  <c r="I112" i="25" s="1"/>
  <c r="I113" i="25" s="1"/>
  <c r="I114" i="25" s="1"/>
  <c r="I115" i="25" s="1"/>
  <c r="I116" i="25" s="1"/>
  <c r="I117" i="25" s="1"/>
  <c r="I118" i="25" s="1"/>
  <c r="I119" i="25" s="1"/>
  <c r="I120" i="25" s="1"/>
  <c r="I121" i="25" s="1"/>
  <c r="I122" i="25" s="1"/>
  <c r="I123" i="25" s="1"/>
  <c r="I124" i="25" s="1"/>
  <c r="I125" i="25" s="1"/>
  <c r="I126" i="25" s="1"/>
  <c r="I127" i="25" s="1"/>
  <c r="B14" i="25"/>
  <c r="S8" i="25" s="1"/>
  <c r="Y8" i="25" s="1"/>
  <c r="Y9" i="25" s="1"/>
  <c r="Y10" i="25" s="1"/>
  <c r="Y11" i="25" s="1"/>
  <c r="Y12" i="25" s="1"/>
  <c r="Y13" i="25" s="1"/>
  <c r="Y14" i="25" s="1"/>
  <c r="Y15" i="25" s="1"/>
  <c r="Y16" i="25" s="1"/>
  <c r="Y17" i="25" s="1"/>
  <c r="Y18" i="25" s="1"/>
  <c r="Y19" i="25" s="1"/>
  <c r="Y20" i="25" s="1"/>
  <c r="Y21" i="25" s="1"/>
  <c r="Y22" i="25" s="1"/>
  <c r="Y23" i="25" s="1"/>
  <c r="Y24" i="25" s="1"/>
  <c r="Y25" i="25" s="1"/>
  <c r="Y26" i="25" s="1"/>
  <c r="Y27" i="25" s="1"/>
  <c r="Y28" i="25" s="1"/>
  <c r="Y29" i="25" s="1"/>
  <c r="Y30" i="25" s="1"/>
  <c r="Y31" i="25" s="1"/>
  <c r="Y32" i="25" s="1"/>
  <c r="Y33" i="25" s="1"/>
  <c r="Y34" i="25" s="1"/>
  <c r="Y35" i="25" s="1"/>
  <c r="Y36" i="25" s="1"/>
  <c r="Y37" i="25" s="1"/>
  <c r="Y38" i="25" s="1"/>
  <c r="Y39" i="25" s="1"/>
  <c r="Y40" i="25" s="1"/>
  <c r="Y41" i="25" s="1"/>
  <c r="Y42" i="25" s="1"/>
  <c r="Y43" i="25" s="1"/>
  <c r="Y44" i="25" s="1"/>
  <c r="Y45" i="25" s="1"/>
  <c r="Y46" i="25" s="1"/>
  <c r="Y47" i="25" s="1"/>
  <c r="Y48" i="25" s="1"/>
  <c r="Y49" i="25" s="1"/>
  <c r="Y50" i="25" s="1"/>
  <c r="Y51" i="25" s="1"/>
  <c r="Y52" i="25" s="1"/>
  <c r="Y53" i="25" s="1"/>
  <c r="Y54" i="25" s="1"/>
  <c r="Y55" i="25" s="1"/>
  <c r="Y56" i="25" s="1"/>
  <c r="Y57" i="25" s="1"/>
  <c r="Y58" i="25" s="1"/>
  <c r="Y59" i="25" s="1"/>
  <c r="Y60" i="25" s="1"/>
  <c r="Y61" i="25" s="1"/>
  <c r="Y62" i="25" s="1"/>
  <c r="Y63" i="25" s="1"/>
  <c r="Y64" i="25" s="1"/>
  <c r="Y65" i="25" s="1"/>
  <c r="Y66" i="25" s="1"/>
  <c r="Y67" i="25" s="1"/>
  <c r="Y68" i="25" s="1"/>
  <c r="Y69" i="25" s="1"/>
  <c r="Y70" i="25" s="1"/>
  <c r="Y71" i="25" s="1"/>
  <c r="Y72" i="25" s="1"/>
  <c r="Y73" i="25" s="1"/>
  <c r="Y74" i="25" s="1"/>
  <c r="Y75" i="25" s="1"/>
  <c r="Y76" i="25" s="1"/>
  <c r="Y77" i="25" s="1"/>
  <c r="Y78" i="25" s="1"/>
  <c r="Y79" i="25" s="1"/>
  <c r="Y80" i="25" s="1"/>
  <c r="Y81" i="25" s="1"/>
  <c r="Y82" i="25" s="1"/>
  <c r="Y83" i="25" s="1"/>
  <c r="Y84" i="25" s="1"/>
  <c r="Y85" i="25" s="1"/>
  <c r="Y86" i="25" s="1"/>
  <c r="Y87" i="25" s="1"/>
  <c r="Y88" i="25" s="1"/>
  <c r="Y89" i="25" s="1"/>
  <c r="Y90" i="25" s="1"/>
  <c r="Y91" i="25" s="1"/>
  <c r="Y92" i="25" s="1"/>
  <c r="Y93" i="25" s="1"/>
  <c r="Y94" i="25" s="1"/>
  <c r="Y95" i="25" s="1"/>
  <c r="Y96" i="25" s="1"/>
  <c r="Y97" i="25" s="1"/>
  <c r="Y98" i="25" s="1"/>
  <c r="Y99" i="25" s="1"/>
  <c r="Y100" i="25" s="1"/>
  <c r="Y101" i="25" s="1"/>
  <c r="Y102" i="25" s="1"/>
  <c r="Y103" i="25" s="1"/>
  <c r="Y104" i="25" s="1"/>
  <c r="Y105" i="25" s="1"/>
  <c r="Y106" i="25" s="1"/>
  <c r="Y107" i="25" s="1"/>
  <c r="Y108" i="25" s="1"/>
  <c r="Y109" i="25" s="1"/>
  <c r="Y110" i="25" s="1"/>
  <c r="Y111" i="25" s="1"/>
  <c r="Y112" i="25" s="1"/>
  <c r="Y113" i="25" s="1"/>
  <c r="Y114" i="25" s="1"/>
  <c r="Y115" i="25" s="1"/>
  <c r="Y116" i="25" s="1"/>
  <c r="Y117" i="25" s="1"/>
  <c r="Y118" i="25" s="1"/>
  <c r="Y119" i="25" s="1"/>
  <c r="Y120" i="25" s="1"/>
  <c r="Y121" i="25" s="1"/>
  <c r="Y122" i="25" s="1"/>
  <c r="Y123" i="25" s="1"/>
  <c r="Y124" i="25" s="1"/>
  <c r="Y125" i="25" s="1"/>
  <c r="Y126" i="25" s="1"/>
  <c r="Y127" i="25" s="1"/>
  <c r="B15" i="25"/>
  <c r="B16" i="25"/>
  <c r="B17" i="25"/>
  <c r="B5" i="24"/>
  <c r="B4" i="24"/>
  <c r="B9" i="24"/>
  <c r="B11" i="24"/>
  <c r="W8" i="24" s="1"/>
  <c r="B13" i="24"/>
  <c r="B3" i="24"/>
  <c r="B6" i="24"/>
  <c r="B17" i="24"/>
  <c r="B2" i="24"/>
  <c r="B7" i="24"/>
  <c r="E7" i="24" s="1"/>
  <c r="B8" i="24"/>
  <c r="B10" i="24"/>
  <c r="F8" i="24" s="1"/>
  <c r="B12" i="24"/>
  <c r="I8" i="24" s="1"/>
  <c r="I9" i="24" s="1"/>
  <c r="I10" i="24" s="1"/>
  <c r="I11" i="24" s="1"/>
  <c r="I12" i="24" s="1"/>
  <c r="I13" i="24" s="1"/>
  <c r="I14" i="24" s="1"/>
  <c r="I15" i="24" s="1"/>
  <c r="I16" i="24" s="1"/>
  <c r="I17" i="24" s="1"/>
  <c r="I18" i="24" s="1"/>
  <c r="I19" i="24" s="1"/>
  <c r="I20" i="24" s="1"/>
  <c r="I21" i="24" s="1"/>
  <c r="I22" i="24" s="1"/>
  <c r="I23" i="24" s="1"/>
  <c r="I24" i="24" s="1"/>
  <c r="I25" i="24" s="1"/>
  <c r="I26" i="24" s="1"/>
  <c r="I27" i="24" s="1"/>
  <c r="I28" i="24" s="1"/>
  <c r="I29" i="24" s="1"/>
  <c r="I30" i="24" s="1"/>
  <c r="I31" i="24" s="1"/>
  <c r="I32" i="24" s="1"/>
  <c r="I33" i="24" s="1"/>
  <c r="I34" i="24" s="1"/>
  <c r="I35" i="24" s="1"/>
  <c r="I36" i="24" s="1"/>
  <c r="I37" i="24" s="1"/>
  <c r="I38" i="24" s="1"/>
  <c r="I39" i="24" s="1"/>
  <c r="I40" i="24" s="1"/>
  <c r="I41" i="24" s="1"/>
  <c r="I42" i="24" s="1"/>
  <c r="I43" i="24" s="1"/>
  <c r="I44" i="24" s="1"/>
  <c r="I45" i="24" s="1"/>
  <c r="I46" i="24" s="1"/>
  <c r="I47" i="24" s="1"/>
  <c r="I48" i="24" s="1"/>
  <c r="I49" i="24" s="1"/>
  <c r="I50" i="24" s="1"/>
  <c r="I51" i="24" s="1"/>
  <c r="I52" i="24" s="1"/>
  <c r="I53" i="24" s="1"/>
  <c r="I54" i="24" s="1"/>
  <c r="I55" i="24" s="1"/>
  <c r="I56" i="24" s="1"/>
  <c r="I57" i="24" s="1"/>
  <c r="I58" i="24" s="1"/>
  <c r="I59" i="24" s="1"/>
  <c r="I60" i="24" s="1"/>
  <c r="I61" i="24" s="1"/>
  <c r="I62" i="24" s="1"/>
  <c r="I63" i="24" s="1"/>
  <c r="I64" i="24" s="1"/>
  <c r="I65" i="24" s="1"/>
  <c r="I66" i="24" s="1"/>
  <c r="I67" i="24" s="1"/>
  <c r="I68" i="24" s="1"/>
  <c r="I69" i="24" s="1"/>
  <c r="I70" i="24" s="1"/>
  <c r="I71" i="24" s="1"/>
  <c r="I72" i="24" s="1"/>
  <c r="I73" i="24" s="1"/>
  <c r="I74" i="24" s="1"/>
  <c r="I75" i="24" s="1"/>
  <c r="I76" i="24" s="1"/>
  <c r="I77" i="24" s="1"/>
  <c r="I78" i="24" s="1"/>
  <c r="I79" i="24" s="1"/>
  <c r="I80" i="24" s="1"/>
  <c r="I81" i="24" s="1"/>
  <c r="I82" i="24" s="1"/>
  <c r="I83" i="24" s="1"/>
  <c r="I84" i="24" s="1"/>
  <c r="I85" i="24" s="1"/>
  <c r="I86" i="24" s="1"/>
  <c r="I87" i="24" s="1"/>
  <c r="I88" i="24" s="1"/>
  <c r="I89" i="24" s="1"/>
  <c r="I90" i="24" s="1"/>
  <c r="I91" i="24" s="1"/>
  <c r="I92" i="24" s="1"/>
  <c r="I93" i="24" s="1"/>
  <c r="I94" i="24" s="1"/>
  <c r="I95" i="24" s="1"/>
  <c r="I96" i="24" s="1"/>
  <c r="I97" i="24" s="1"/>
  <c r="I98" i="24" s="1"/>
  <c r="I99" i="24" s="1"/>
  <c r="I100" i="24" s="1"/>
  <c r="I101" i="24" s="1"/>
  <c r="I102" i="24" s="1"/>
  <c r="I103" i="24" s="1"/>
  <c r="I104" i="24" s="1"/>
  <c r="I105" i="24" s="1"/>
  <c r="I106" i="24" s="1"/>
  <c r="I107" i="24" s="1"/>
  <c r="I108" i="24" s="1"/>
  <c r="I109" i="24" s="1"/>
  <c r="I110" i="24" s="1"/>
  <c r="I111" i="24" s="1"/>
  <c r="I112" i="24" s="1"/>
  <c r="I113" i="24" s="1"/>
  <c r="I114" i="24" s="1"/>
  <c r="I115" i="24" s="1"/>
  <c r="I116" i="24" s="1"/>
  <c r="I117" i="24" s="1"/>
  <c r="I118" i="24" s="1"/>
  <c r="I119" i="24" s="1"/>
  <c r="I120" i="24" s="1"/>
  <c r="I121" i="24" s="1"/>
  <c r="I122" i="24" s="1"/>
  <c r="I123" i="24" s="1"/>
  <c r="I124" i="24" s="1"/>
  <c r="I125" i="24" s="1"/>
  <c r="I126" i="24" s="1"/>
  <c r="I127" i="24" s="1"/>
  <c r="B14" i="24"/>
  <c r="S8" i="24" s="1"/>
  <c r="Y8" i="24" s="1"/>
  <c r="Y9" i="24" s="1"/>
  <c r="Y10" i="24" s="1"/>
  <c r="Y11" i="24" s="1"/>
  <c r="Y12" i="24" s="1"/>
  <c r="Y13" i="24" s="1"/>
  <c r="Y14" i="24" s="1"/>
  <c r="Y15" i="24" s="1"/>
  <c r="Y16" i="24" s="1"/>
  <c r="Y17" i="24" s="1"/>
  <c r="Y18" i="24" s="1"/>
  <c r="Y19" i="24" s="1"/>
  <c r="Y20" i="24" s="1"/>
  <c r="Y21" i="24" s="1"/>
  <c r="Y22" i="24" s="1"/>
  <c r="Y23" i="24" s="1"/>
  <c r="Y24" i="24" s="1"/>
  <c r="Y25" i="24" s="1"/>
  <c r="Y26" i="24" s="1"/>
  <c r="Y27" i="24" s="1"/>
  <c r="Y28" i="24" s="1"/>
  <c r="Y29" i="24" s="1"/>
  <c r="Y30" i="24" s="1"/>
  <c r="Y31" i="24" s="1"/>
  <c r="Y32" i="24" s="1"/>
  <c r="Y33" i="24" s="1"/>
  <c r="Y34" i="24" s="1"/>
  <c r="Y35" i="24" s="1"/>
  <c r="Y36" i="24" s="1"/>
  <c r="Y37" i="24" s="1"/>
  <c r="Y38" i="24" s="1"/>
  <c r="Y39" i="24" s="1"/>
  <c r="Y40" i="24" s="1"/>
  <c r="Y41" i="24" s="1"/>
  <c r="Y42" i="24" s="1"/>
  <c r="Y43" i="24" s="1"/>
  <c r="Y44" i="24" s="1"/>
  <c r="Y45" i="24" s="1"/>
  <c r="Y46" i="24" s="1"/>
  <c r="Y47" i="24" s="1"/>
  <c r="Y48" i="24" s="1"/>
  <c r="Y49" i="24" s="1"/>
  <c r="Y50" i="24" s="1"/>
  <c r="Y51" i="24" s="1"/>
  <c r="Y52" i="24" s="1"/>
  <c r="Y53" i="24" s="1"/>
  <c r="Y54" i="24" s="1"/>
  <c r="Y55" i="24" s="1"/>
  <c r="Y56" i="24" s="1"/>
  <c r="Y57" i="24" s="1"/>
  <c r="Y58" i="24" s="1"/>
  <c r="Y59" i="24" s="1"/>
  <c r="Y60" i="24" s="1"/>
  <c r="Y61" i="24" s="1"/>
  <c r="Y62" i="24" s="1"/>
  <c r="Y63" i="24" s="1"/>
  <c r="Y64" i="24" s="1"/>
  <c r="Y65" i="24" s="1"/>
  <c r="Y66" i="24" s="1"/>
  <c r="Y67" i="24" s="1"/>
  <c r="Y68" i="24" s="1"/>
  <c r="Y69" i="24" s="1"/>
  <c r="Y70" i="24" s="1"/>
  <c r="Y71" i="24" s="1"/>
  <c r="Y72" i="24" s="1"/>
  <c r="Y73" i="24" s="1"/>
  <c r="Y74" i="24" s="1"/>
  <c r="Y75" i="24" s="1"/>
  <c r="Y76" i="24" s="1"/>
  <c r="Y77" i="24" s="1"/>
  <c r="Y78" i="24" s="1"/>
  <c r="Y79" i="24" s="1"/>
  <c r="Y80" i="24" s="1"/>
  <c r="Y81" i="24" s="1"/>
  <c r="Y82" i="24" s="1"/>
  <c r="Y83" i="24" s="1"/>
  <c r="Y84" i="24" s="1"/>
  <c r="Y85" i="24" s="1"/>
  <c r="Y86" i="24" s="1"/>
  <c r="Y87" i="24" s="1"/>
  <c r="Y88" i="24" s="1"/>
  <c r="Y89" i="24" s="1"/>
  <c r="Y90" i="24" s="1"/>
  <c r="Y91" i="24" s="1"/>
  <c r="Y92" i="24" s="1"/>
  <c r="Y93" i="24" s="1"/>
  <c r="Y94" i="24" s="1"/>
  <c r="Y95" i="24" s="1"/>
  <c r="Y96" i="24" s="1"/>
  <c r="Y97" i="24" s="1"/>
  <c r="Y98" i="24" s="1"/>
  <c r="Y99" i="24" s="1"/>
  <c r="Y100" i="24" s="1"/>
  <c r="Y101" i="24" s="1"/>
  <c r="Y102" i="24" s="1"/>
  <c r="Y103" i="24" s="1"/>
  <c r="Y104" i="24" s="1"/>
  <c r="Y105" i="24" s="1"/>
  <c r="Y106" i="24" s="1"/>
  <c r="Y107" i="24" s="1"/>
  <c r="Y108" i="24" s="1"/>
  <c r="Y109" i="24" s="1"/>
  <c r="Y110" i="24" s="1"/>
  <c r="Y111" i="24" s="1"/>
  <c r="Y112" i="24" s="1"/>
  <c r="Y113" i="24" s="1"/>
  <c r="Y114" i="24" s="1"/>
  <c r="Y115" i="24" s="1"/>
  <c r="Y116" i="24" s="1"/>
  <c r="Y117" i="24" s="1"/>
  <c r="Y118" i="24" s="1"/>
  <c r="Y119" i="24" s="1"/>
  <c r="Y120" i="24" s="1"/>
  <c r="Y121" i="24" s="1"/>
  <c r="Y122" i="24" s="1"/>
  <c r="Y123" i="24" s="1"/>
  <c r="Y124" i="24" s="1"/>
  <c r="Y125" i="24" s="1"/>
  <c r="Y126" i="24" s="1"/>
  <c r="Y127" i="24" s="1"/>
  <c r="B15" i="24"/>
  <c r="B16" i="24"/>
  <c r="B12" i="23"/>
  <c r="I8" i="23" s="1"/>
  <c r="I9" i="23" s="1"/>
  <c r="I10" i="23" s="1"/>
  <c r="I11" i="23" s="1"/>
  <c r="I12" i="23" s="1"/>
  <c r="I13" i="23" s="1"/>
  <c r="I14" i="23" s="1"/>
  <c r="I15" i="23" s="1"/>
  <c r="I16" i="23" s="1"/>
  <c r="I17" i="23" s="1"/>
  <c r="I18" i="23" s="1"/>
  <c r="I19" i="23" s="1"/>
  <c r="I20" i="23" s="1"/>
  <c r="I21" i="23" s="1"/>
  <c r="I22" i="23" s="1"/>
  <c r="I23" i="23" s="1"/>
  <c r="I24" i="23" s="1"/>
  <c r="I25" i="23" s="1"/>
  <c r="I26" i="23" s="1"/>
  <c r="I27" i="23" s="1"/>
  <c r="I28" i="23" s="1"/>
  <c r="I29" i="23" s="1"/>
  <c r="I30" i="23" s="1"/>
  <c r="I31" i="23" s="1"/>
  <c r="I32" i="23" s="1"/>
  <c r="I33" i="23" s="1"/>
  <c r="I34" i="23" s="1"/>
  <c r="I35" i="23" s="1"/>
  <c r="I36" i="23" s="1"/>
  <c r="I37" i="23" s="1"/>
  <c r="I38" i="23" s="1"/>
  <c r="I39" i="23" s="1"/>
  <c r="I40" i="23" s="1"/>
  <c r="I41" i="23" s="1"/>
  <c r="I42" i="23" s="1"/>
  <c r="I43" i="23" s="1"/>
  <c r="I44" i="23" s="1"/>
  <c r="I45" i="23" s="1"/>
  <c r="I46" i="23" s="1"/>
  <c r="I47" i="23" s="1"/>
  <c r="I48" i="23" s="1"/>
  <c r="I49" i="23" s="1"/>
  <c r="I50" i="23" s="1"/>
  <c r="I51" i="23" s="1"/>
  <c r="I52" i="23" s="1"/>
  <c r="I53" i="23" s="1"/>
  <c r="I54" i="23" s="1"/>
  <c r="I55" i="23" s="1"/>
  <c r="I56" i="23" s="1"/>
  <c r="I57" i="23" s="1"/>
  <c r="I58" i="23" s="1"/>
  <c r="I59" i="23" s="1"/>
  <c r="I60" i="23" s="1"/>
  <c r="I61" i="23" s="1"/>
  <c r="I62" i="23" s="1"/>
  <c r="I63" i="23" s="1"/>
  <c r="I64" i="23" s="1"/>
  <c r="I65" i="23" s="1"/>
  <c r="I66" i="23" s="1"/>
  <c r="I67" i="23" s="1"/>
  <c r="I68" i="23" s="1"/>
  <c r="I69" i="23" s="1"/>
  <c r="I70" i="23" s="1"/>
  <c r="I71" i="23" s="1"/>
  <c r="I72" i="23" s="1"/>
  <c r="I73" i="23" s="1"/>
  <c r="I74" i="23" s="1"/>
  <c r="I75" i="23" s="1"/>
  <c r="I76" i="23" s="1"/>
  <c r="I77" i="23" s="1"/>
  <c r="I78" i="23" s="1"/>
  <c r="I79" i="23" s="1"/>
  <c r="I80" i="23" s="1"/>
  <c r="I81" i="23" s="1"/>
  <c r="I82" i="23" s="1"/>
  <c r="I83" i="23" s="1"/>
  <c r="I84" i="23" s="1"/>
  <c r="I85" i="23" s="1"/>
  <c r="I86" i="23" s="1"/>
  <c r="I87" i="23" s="1"/>
  <c r="I88" i="23" s="1"/>
  <c r="I89" i="23" s="1"/>
  <c r="I90" i="23" s="1"/>
  <c r="I91" i="23" s="1"/>
  <c r="I92" i="23" s="1"/>
  <c r="I93" i="23" s="1"/>
  <c r="I94" i="23" s="1"/>
  <c r="I95" i="23" s="1"/>
  <c r="I96" i="23" s="1"/>
  <c r="I97" i="23" s="1"/>
  <c r="I98" i="23" s="1"/>
  <c r="I99" i="23" s="1"/>
  <c r="I100" i="23" s="1"/>
  <c r="I101" i="23" s="1"/>
  <c r="I102" i="23" s="1"/>
  <c r="I103" i="23" s="1"/>
  <c r="I104" i="23" s="1"/>
  <c r="I105" i="23" s="1"/>
  <c r="I106" i="23" s="1"/>
  <c r="I107" i="23" s="1"/>
  <c r="I108" i="23" s="1"/>
  <c r="I109" i="23" s="1"/>
  <c r="I110" i="23" s="1"/>
  <c r="I111" i="23" s="1"/>
  <c r="I112" i="23" s="1"/>
  <c r="I113" i="23" s="1"/>
  <c r="I114" i="23" s="1"/>
  <c r="I115" i="23" s="1"/>
  <c r="I116" i="23" s="1"/>
  <c r="I117" i="23" s="1"/>
  <c r="I118" i="23" s="1"/>
  <c r="I119" i="23" s="1"/>
  <c r="I120" i="23" s="1"/>
  <c r="I121" i="23" s="1"/>
  <c r="I122" i="23" s="1"/>
  <c r="I123" i="23" s="1"/>
  <c r="I124" i="23" s="1"/>
  <c r="I125" i="23" s="1"/>
  <c r="I126" i="23" s="1"/>
  <c r="I127" i="23" s="1"/>
  <c r="B3" i="23"/>
  <c r="B13" i="23"/>
  <c r="B15" i="23"/>
  <c r="B9" i="23"/>
  <c r="B7" i="23"/>
  <c r="E7" i="23" s="1"/>
  <c r="B10" i="23"/>
  <c r="B11" i="23"/>
  <c r="B17" i="23"/>
  <c r="B2" i="23"/>
  <c r="B5" i="23"/>
  <c r="B8" i="23"/>
  <c r="B4" i="23"/>
  <c r="B14" i="23"/>
  <c r="S8" i="23" s="1"/>
  <c r="B16" i="23"/>
  <c r="B6" i="23"/>
  <c r="B8" i="10"/>
  <c r="F8" i="10"/>
  <c r="B12" i="10"/>
  <c r="I8" i="10" s="1"/>
  <c r="B14" i="10"/>
  <c r="B16" i="10"/>
  <c r="B4" i="10"/>
  <c r="B3" i="10"/>
  <c r="B7" i="10"/>
  <c r="E7" i="10" s="1"/>
  <c r="G7" i="10" s="1"/>
  <c r="B17" i="10"/>
  <c r="B6" i="10"/>
  <c r="B5" i="10"/>
  <c r="B9" i="10"/>
  <c r="B13" i="10"/>
  <c r="B15" i="10"/>
  <c r="B2" i="10"/>
  <c r="J7" i="10"/>
  <c r="W8" i="23" l="1"/>
  <c r="W9" i="23" s="1"/>
  <c r="W10" i="23" s="1"/>
  <c r="W11" i="23" s="1"/>
  <c r="W12" i="23" s="1"/>
  <c r="W13" i="23" s="1"/>
  <c r="W14" i="23" s="1"/>
  <c r="W15" i="23" s="1"/>
  <c r="W16" i="23" s="1"/>
  <c r="W17" i="23" s="1"/>
  <c r="W18" i="23" s="1"/>
  <c r="W19" i="23" s="1"/>
  <c r="Y8" i="23"/>
  <c r="F9" i="27"/>
  <c r="F10" i="27" s="1"/>
  <c r="F11" i="27" s="1"/>
  <c r="F12" i="27" s="1"/>
  <c r="F13" i="27" s="1"/>
  <c r="F14" i="27" s="1"/>
  <c r="F15" i="27" s="1"/>
  <c r="F16" i="27" s="1"/>
  <c r="F17" i="27" s="1"/>
  <c r="F18" i="27" s="1"/>
  <c r="F19" i="27" s="1"/>
  <c r="F20" i="27" s="1"/>
  <c r="F21" i="27" s="1"/>
  <c r="F22" i="27" s="1"/>
  <c r="F23" i="27" s="1"/>
  <c r="F24" i="27" s="1"/>
  <c r="F25" i="27" s="1"/>
  <c r="F26" i="27" s="1"/>
  <c r="F27" i="27" s="1"/>
  <c r="F28" i="27" s="1"/>
  <c r="F29" i="27" s="1"/>
  <c r="F30" i="27" s="1"/>
  <c r="F31" i="27" s="1"/>
  <c r="F32" i="27" s="1"/>
  <c r="F33" i="27" s="1"/>
  <c r="F34" i="27" s="1"/>
  <c r="F35" i="27" s="1"/>
  <c r="F36" i="27" s="1"/>
  <c r="F37" i="27" s="1"/>
  <c r="F38" i="27" s="1"/>
  <c r="F39" i="27" s="1"/>
  <c r="F40" i="27" s="1"/>
  <c r="F41" i="27" s="1"/>
  <c r="F42" i="27" s="1"/>
  <c r="F43" i="27" s="1"/>
  <c r="F44" i="27" s="1"/>
  <c r="F45" i="27" s="1"/>
  <c r="F46" i="27" s="1"/>
  <c r="F47" i="27" s="1"/>
  <c r="F48" i="27" s="1"/>
  <c r="F49" i="27" s="1"/>
  <c r="F50" i="27" s="1"/>
  <c r="F51" i="27" s="1"/>
  <c r="F52" i="27" s="1"/>
  <c r="F53" i="27" s="1"/>
  <c r="F54" i="27" s="1"/>
  <c r="F55" i="27" s="1"/>
  <c r="F56" i="27" s="1"/>
  <c r="F57" i="27" s="1"/>
  <c r="F58" i="27" s="1"/>
  <c r="F59" i="27" s="1"/>
  <c r="F60" i="27" s="1"/>
  <c r="F61" i="27" s="1"/>
  <c r="F62" i="27" s="1"/>
  <c r="F63" i="27" s="1"/>
  <c r="F64" i="27" s="1"/>
  <c r="F65" i="27" s="1"/>
  <c r="F66" i="27" s="1"/>
  <c r="F67" i="27" s="1"/>
  <c r="F68" i="27" s="1"/>
  <c r="F69" i="27" s="1"/>
  <c r="F70" i="27" s="1"/>
  <c r="F71" i="27" s="1"/>
  <c r="F72" i="27" s="1"/>
  <c r="F73" i="27" s="1"/>
  <c r="F74" i="27" s="1"/>
  <c r="F75" i="27" s="1"/>
  <c r="F76" i="27" s="1"/>
  <c r="F77" i="27" s="1"/>
  <c r="F78" i="27" s="1"/>
  <c r="F79" i="27" s="1"/>
  <c r="F80" i="27" s="1"/>
  <c r="F81" i="27" s="1"/>
  <c r="F82" i="27" s="1"/>
  <c r="F83" i="27" s="1"/>
  <c r="F84" i="27" s="1"/>
  <c r="F85" i="27" s="1"/>
  <c r="F86" i="27" s="1"/>
  <c r="F87" i="27" s="1"/>
  <c r="F88" i="27" s="1"/>
  <c r="F89" i="27" s="1"/>
  <c r="F90" i="27" s="1"/>
  <c r="F91" i="27" s="1"/>
  <c r="F92" i="27" s="1"/>
  <c r="F93" i="27" s="1"/>
  <c r="F94" i="27" s="1"/>
  <c r="F95" i="27" s="1"/>
  <c r="F96" i="27" s="1"/>
  <c r="F97" i="27" s="1"/>
  <c r="F98" i="27" s="1"/>
  <c r="F99" i="27" s="1"/>
  <c r="F100" i="27" s="1"/>
  <c r="F101" i="27" s="1"/>
  <c r="F102" i="27" s="1"/>
  <c r="F103" i="27" s="1"/>
  <c r="F104" i="27" s="1"/>
  <c r="F105" i="27" s="1"/>
  <c r="F106" i="27" s="1"/>
  <c r="F107" i="27" s="1"/>
  <c r="F108" i="27" s="1"/>
  <c r="F109" i="27" s="1"/>
  <c r="F110" i="27" s="1"/>
  <c r="F111" i="27" s="1"/>
  <c r="F112" i="27" s="1"/>
  <c r="F113" i="27" s="1"/>
  <c r="F114" i="27" s="1"/>
  <c r="F115" i="27" s="1"/>
  <c r="F116" i="27" s="1"/>
  <c r="F117" i="27" s="1"/>
  <c r="F118" i="27" s="1"/>
  <c r="F119" i="27" s="1"/>
  <c r="F120" i="27" s="1"/>
  <c r="F121" i="27" s="1"/>
  <c r="F122" i="27" s="1"/>
  <c r="F123" i="27" s="1"/>
  <c r="F124" i="27" s="1"/>
  <c r="F125" i="27" s="1"/>
  <c r="F126" i="27" s="1"/>
  <c r="F127" i="27" s="1"/>
  <c r="F9" i="26"/>
  <c r="F10" i="26" s="1"/>
  <c r="F11" i="26" s="1"/>
  <c r="F12" i="26" s="1"/>
  <c r="F13" i="26" s="1"/>
  <c r="F14" i="26" s="1"/>
  <c r="F15" i="26" s="1"/>
  <c r="F16" i="26" s="1"/>
  <c r="F17" i="26" s="1"/>
  <c r="F18" i="26" s="1"/>
  <c r="F19" i="26" s="1"/>
  <c r="F20" i="26" s="1"/>
  <c r="F21" i="26" s="1"/>
  <c r="F22" i="26" s="1"/>
  <c r="F23" i="26" s="1"/>
  <c r="F24" i="26" s="1"/>
  <c r="F25" i="26" s="1"/>
  <c r="F26" i="26" s="1"/>
  <c r="F27" i="26" s="1"/>
  <c r="F28" i="26" s="1"/>
  <c r="F29" i="26" s="1"/>
  <c r="F30" i="26" s="1"/>
  <c r="F31" i="26" s="1"/>
  <c r="F32" i="26" s="1"/>
  <c r="F33" i="26" s="1"/>
  <c r="F34" i="26" s="1"/>
  <c r="F35" i="26" s="1"/>
  <c r="F36" i="26" s="1"/>
  <c r="F37" i="26" s="1"/>
  <c r="F38" i="26" s="1"/>
  <c r="F39" i="26" s="1"/>
  <c r="F40" i="26" s="1"/>
  <c r="F41" i="26" s="1"/>
  <c r="F42" i="26" s="1"/>
  <c r="F43" i="26" s="1"/>
  <c r="F44" i="26" s="1"/>
  <c r="F45" i="26" s="1"/>
  <c r="F46" i="26" s="1"/>
  <c r="F47" i="26" s="1"/>
  <c r="F48" i="26" s="1"/>
  <c r="F49" i="26" s="1"/>
  <c r="F50" i="26" s="1"/>
  <c r="F51" i="26" s="1"/>
  <c r="F52" i="26" s="1"/>
  <c r="F53" i="26" s="1"/>
  <c r="F54" i="26" s="1"/>
  <c r="F55" i="26" s="1"/>
  <c r="F56" i="26" s="1"/>
  <c r="F57" i="26" s="1"/>
  <c r="F58" i="26" s="1"/>
  <c r="F59" i="26" s="1"/>
  <c r="F60" i="26" s="1"/>
  <c r="F61" i="26" s="1"/>
  <c r="F62" i="26" s="1"/>
  <c r="F63" i="26" s="1"/>
  <c r="F64" i="26" s="1"/>
  <c r="F65" i="26" s="1"/>
  <c r="F66" i="26" s="1"/>
  <c r="F67" i="26" s="1"/>
  <c r="F68" i="26" s="1"/>
  <c r="F69" i="26" s="1"/>
  <c r="F70" i="26" s="1"/>
  <c r="F71" i="26" s="1"/>
  <c r="F72" i="26" s="1"/>
  <c r="F73" i="26" s="1"/>
  <c r="F74" i="26" s="1"/>
  <c r="F75" i="26" s="1"/>
  <c r="F76" i="26" s="1"/>
  <c r="F77" i="26" s="1"/>
  <c r="F78" i="26" s="1"/>
  <c r="F79" i="26" s="1"/>
  <c r="F80" i="26" s="1"/>
  <c r="F81" i="26" s="1"/>
  <c r="F82" i="26" s="1"/>
  <c r="F83" i="26" s="1"/>
  <c r="F84" i="26" s="1"/>
  <c r="F85" i="26" s="1"/>
  <c r="F86" i="26" s="1"/>
  <c r="F87" i="26" s="1"/>
  <c r="F88" i="26" s="1"/>
  <c r="F89" i="26" s="1"/>
  <c r="F90" i="26" s="1"/>
  <c r="F91" i="26" s="1"/>
  <c r="F92" i="26" s="1"/>
  <c r="F93" i="26" s="1"/>
  <c r="F94" i="26" s="1"/>
  <c r="F95" i="26" s="1"/>
  <c r="F96" i="26" s="1"/>
  <c r="F97" i="26" s="1"/>
  <c r="F98" i="26" s="1"/>
  <c r="F99" i="26" s="1"/>
  <c r="F100" i="26" s="1"/>
  <c r="F101" i="26" s="1"/>
  <c r="F102" i="26" s="1"/>
  <c r="F103" i="26" s="1"/>
  <c r="F104" i="26" s="1"/>
  <c r="F105" i="26" s="1"/>
  <c r="F106" i="26" s="1"/>
  <c r="F107" i="26" s="1"/>
  <c r="F108" i="26" s="1"/>
  <c r="F109" i="26" s="1"/>
  <c r="F110" i="26" s="1"/>
  <c r="F111" i="26" s="1"/>
  <c r="F112" i="26" s="1"/>
  <c r="F113" i="26" s="1"/>
  <c r="F114" i="26" s="1"/>
  <c r="F115" i="26" s="1"/>
  <c r="F116" i="26" s="1"/>
  <c r="F117" i="26" s="1"/>
  <c r="F118" i="26" s="1"/>
  <c r="F119" i="26" s="1"/>
  <c r="F120" i="26" s="1"/>
  <c r="F121" i="26" s="1"/>
  <c r="F122" i="26" s="1"/>
  <c r="F123" i="26" s="1"/>
  <c r="F124" i="26" s="1"/>
  <c r="F125" i="26" s="1"/>
  <c r="F126" i="26" s="1"/>
  <c r="F127" i="26" s="1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F62" i="25" s="1"/>
  <c r="F63" i="25" s="1"/>
  <c r="F64" i="25" s="1"/>
  <c r="F65" i="25" s="1"/>
  <c r="F66" i="25" s="1"/>
  <c r="F67" i="25" s="1"/>
  <c r="F68" i="25" s="1"/>
  <c r="F69" i="25" s="1"/>
  <c r="F70" i="25" s="1"/>
  <c r="F71" i="25" s="1"/>
  <c r="F72" i="25" s="1"/>
  <c r="F73" i="25" s="1"/>
  <c r="F74" i="25" s="1"/>
  <c r="F75" i="25" s="1"/>
  <c r="F76" i="25" s="1"/>
  <c r="F77" i="25" s="1"/>
  <c r="F78" i="25" s="1"/>
  <c r="F79" i="25" s="1"/>
  <c r="F80" i="25" s="1"/>
  <c r="F81" i="25" s="1"/>
  <c r="F82" i="25" s="1"/>
  <c r="F83" i="25" s="1"/>
  <c r="F84" i="25" s="1"/>
  <c r="F85" i="25" s="1"/>
  <c r="F86" i="25" s="1"/>
  <c r="F87" i="25" s="1"/>
  <c r="F88" i="25" s="1"/>
  <c r="F89" i="25" s="1"/>
  <c r="F90" i="25" s="1"/>
  <c r="F91" i="25" s="1"/>
  <c r="F92" i="25" s="1"/>
  <c r="F93" i="25" s="1"/>
  <c r="F94" i="25" s="1"/>
  <c r="F95" i="25" s="1"/>
  <c r="F96" i="25" s="1"/>
  <c r="F97" i="25" s="1"/>
  <c r="F98" i="25" s="1"/>
  <c r="F99" i="25" s="1"/>
  <c r="F100" i="25" s="1"/>
  <c r="F101" i="25" s="1"/>
  <c r="F102" i="25" s="1"/>
  <c r="F103" i="25" s="1"/>
  <c r="F104" i="25" s="1"/>
  <c r="F105" i="25" s="1"/>
  <c r="F106" i="25" s="1"/>
  <c r="F107" i="25" s="1"/>
  <c r="F108" i="25" s="1"/>
  <c r="F109" i="25" s="1"/>
  <c r="F110" i="25" s="1"/>
  <c r="F111" i="25" s="1"/>
  <c r="F112" i="25" s="1"/>
  <c r="F113" i="25" s="1"/>
  <c r="F114" i="25" s="1"/>
  <c r="F115" i="25" s="1"/>
  <c r="F116" i="25" s="1"/>
  <c r="F117" i="25" s="1"/>
  <c r="F118" i="25" s="1"/>
  <c r="F119" i="25" s="1"/>
  <c r="F120" i="25" s="1"/>
  <c r="F121" i="25" s="1"/>
  <c r="F122" i="25" s="1"/>
  <c r="F123" i="25" s="1"/>
  <c r="F124" i="25" s="1"/>
  <c r="F125" i="25" s="1"/>
  <c r="F126" i="25" s="1"/>
  <c r="F127" i="25" s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F62" i="24" s="1"/>
  <c r="F63" i="24" s="1"/>
  <c r="F64" i="24" s="1"/>
  <c r="F65" i="24" s="1"/>
  <c r="F66" i="24" s="1"/>
  <c r="F67" i="24" s="1"/>
  <c r="F68" i="24" s="1"/>
  <c r="F69" i="24" s="1"/>
  <c r="F70" i="24" s="1"/>
  <c r="F71" i="24" s="1"/>
  <c r="F72" i="24" s="1"/>
  <c r="F73" i="24" s="1"/>
  <c r="F74" i="24" s="1"/>
  <c r="F75" i="24" s="1"/>
  <c r="F76" i="24" s="1"/>
  <c r="F77" i="24" s="1"/>
  <c r="F78" i="24" s="1"/>
  <c r="F79" i="24" s="1"/>
  <c r="F80" i="24" s="1"/>
  <c r="F81" i="24" s="1"/>
  <c r="F82" i="24" s="1"/>
  <c r="F83" i="24" s="1"/>
  <c r="F84" i="24" s="1"/>
  <c r="F85" i="24" s="1"/>
  <c r="F86" i="24" s="1"/>
  <c r="F87" i="24" s="1"/>
  <c r="F88" i="24" s="1"/>
  <c r="F89" i="24" s="1"/>
  <c r="F90" i="24" s="1"/>
  <c r="F91" i="24" s="1"/>
  <c r="F92" i="24" s="1"/>
  <c r="F93" i="24" s="1"/>
  <c r="F94" i="24" s="1"/>
  <c r="F95" i="24" s="1"/>
  <c r="F96" i="24" s="1"/>
  <c r="F97" i="24" s="1"/>
  <c r="F98" i="24" s="1"/>
  <c r="F99" i="24" s="1"/>
  <c r="F100" i="24" s="1"/>
  <c r="F101" i="24" s="1"/>
  <c r="F102" i="24" s="1"/>
  <c r="F103" i="24" s="1"/>
  <c r="F104" i="24" s="1"/>
  <c r="F105" i="24" s="1"/>
  <c r="F106" i="24" s="1"/>
  <c r="F107" i="24" s="1"/>
  <c r="F108" i="24" s="1"/>
  <c r="F109" i="24" s="1"/>
  <c r="F110" i="24" s="1"/>
  <c r="F111" i="24" s="1"/>
  <c r="F112" i="24" s="1"/>
  <c r="F113" i="24" s="1"/>
  <c r="F114" i="24" s="1"/>
  <c r="F115" i="24" s="1"/>
  <c r="F116" i="24" s="1"/>
  <c r="F117" i="24" s="1"/>
  <c r="F118" i="24" s="1"/>
  <c r="F119" i="24" s="1"/>
  <c r="F120" i="24" s="1"/>
  <c r="F121" i="24" s="1"/>
  <c r="F122" i="24" s="1"/>
  <c r="F123" i="24" s="1"/>
  <c r="F124" i="24" s="1"/>
  <c r="F125" i="24" s="1"/>
  <c r="F126" i="24" s="1"/>
  <c r="F127" i="24" s="1"/>
  <c r="F9" i="10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8" i="23"/>
  <c r="S8" i="10"/>
  <c r="Y8" i="10" s="1"/>
  <c r="Y9" i="10" s="1"/>
  <c r="Y10" i="10" s="1"/>
  <c r="Y11" i="10" s="1"/>
  <c r="Y12" i="10" s="1"/>
  <c r="Y13" i="10" s="1"/>
  <c r="Y14" i="10" s="1"/>
  <c r="Y15" i="10" s="1"/>
  <c r="Y16" i="10" s="1"/>
  <c r="Y17" i="10" s="1"/>
  <c r="Y18" i="10" s="1"/>
  <c r="Y19" i="10" s="1"/>
  <c r="Y20" i="10" s="1"/>
  <c r="W8" i="10"/>
  <c r="B18" i="25"/>
  <c r="U15" i="25" s="1"/>
  <c r="V15" i="25" s="1"/>
  <c r="B18" i="27"/>
  <c r="U12" i="27" s="1"/>
  <c r="G7" i="27"/>
  <c r="K7" i="27" s="1"/>
  <c r="R7" i="27" s="1"/>
  <c r="E8" i="27"/>
  <c r="T12" i="27"/>
  <c r="T10" i="27"/>
  <c r="T8" i="27"/>
  <c r="T13" i="27"/>
  <c r="T11" i="27"/>
  <c r="T9" i="27"/>
  <c r="G3" i="27"/>
  <c r="H8" i="27" s="1"/>
  <c r="G4" i="27"/>
  <c r="W9" i="27"/>
  <c r="T12" i="26"/>
  <c r="T10" i="26"/>
  <c r="T8" i="26"/>
  <c r="T13" i="26"/>
  <c r="T11" i="26"/>
  <c r="T9" i="26"/>
  <c r="E8" i="26"/>
  <c r="G7" i="26"/>
  <c r="K7" i="26" s="1"/>
  <c r="R7" i="26" s="1"/>
  <c r="G3" i="26"/>
  <c r="H8" i="26" s="1"/>
  <c r="G4" i="26"/>
  <c r="B18" i="26"/>
  <c r="U17" i="26" s="1"/>
  <c r="V17" i="26" s="1"/>
  <c r="W9" i="26"/>
  <c r="T13" i="25"/>
  <c r="T11" i="25"/>
  <c r="T9" i="25"/>
  <c r="T10" i="25"/>
  <c r="T12" i="25"/>
  <c r="T8" i="25"/>
  <c r="W9" i="25"/>
  <c r="G4" i="25"/>
  <c r="G3" i="25"/>
  <c r="H8" i="25" s="1"/>
  <c r="G7" i="25"/>
  <c r="K7" i="25" s="1"/>
  <c r="R7" i="25" s="1"/>
  <c r="E8" i="25"/>
  <c r="B18" i="24"/>
  <c r="U18" i="24" s="1"/>
  <c r="V18" i="24" s="1"/>
  <c r="T12" i="24"/>
  <c r="T13" i="24"/>
  <c r="T11" i="24"/>
  <c r="T9" i="24"/>
  <c r="T10" i="24"/>
  <c r="T8" i="24"/>
  <c r="W9" i="24"/>
  <c r="G7" i="24"/>
  <c r="K7" i="24" s="1"/>
  <c r="R7" i="24" s="1"/>
  <c r="E8" i="24"/>
  <c r="G4" i="24"/>
  <c r="G3" i="24"/>
  <c r="H8" i="24" s="1"/>
  <c r="T11" i="10"/>
  <c r="G3" i="23"/>
  <c r="H8" i="23" s="1"/>
  <c r="G4" i="23"/>
  <c r="G7" i="23"/>
  <c r="K7" i="23" s="1"/>
  <c r="R7" i="23" s="1"/>
  <c r="E8" i="23"/>
  <c r="B18" i="23"/>
  <c r="U16" i="23" s="1"/>
  <c r="V16" i="23" s="1"/>
  <c r="B18" i="10"/>
  <c r="U9" i="10" s="1"/>
  <c r="T13" i="23"/>
  <c r="T11" i="23"/>
  <c r="T9" i="23"/>
  <c r="T8" i="23"/>
  <c r="T12" i="23"/>
  <c r="T10" i="23"/>
  <c r="T10" i="10"/>
  <c r="G4" i="10"/>
  <c r="T13" i="10"/>
  <c r="T9" i="10"/>
  <c r="G3" i="10"/>
  <c r="H8" i="10" s="1"/>
  <c r="T8" i="10"/>
  <c r="T12" i="10"/>
  <c r="K7" i="10"/>
  <c r="R7" i="10" s="1"/>
  <c r="E8" i="10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I9" i="10"/>
  <c r="I26" i="31" a="1"/>
  <c r="E26" i="31" a="1"/>
  <c r="I26" i="31" l="1"/>
  <c r="E26" i="31"/>
  <c r="Y9" i="23"/>
  <c r="Y10" i="23" s="1"/>
  <c r="Y11" i="23" s="1"/>
  <c r="Y12" i="23" s="1"/>
  <c r="Y13" i="23" s="1"/>
  <c r="Y14" i="23" s="1"/>
  <c r="Y15" i="23" s="1"/>
  <c r="Y21" i="10"/>
  <c r="Y22" i="10" s="1"/>
  <c r="Y23" i="10" s="1"/>
  <c r="Y24" i="10" s="1"/>
  <c r="Y25" i="10" s="1"/>
  <c r="Y26" i="10" s="1"/>
  <c r="Y27" i="10" s="1"/>
  <c r="F9" i="23"/>
  <c r="F10" i="23" s="1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F62" i="23" s="1"/>
  <c r="F63" i="23" s="1"/>
  <c r="F64" i="23" s="1"/>
  <c r="F65" i="23" s="1"/>
  <c r="F66" i="23" s="1"/>
  <c r="F67" i="23" s="1"/>
  <c r="F68" i="23" s="1"/>
  <c r="F69" i="23" s="1"/>
  <c r="F70" i="23" s="1"/>
  <c r="F71" i="23" s="1"/>
  <c r="F72" i="23" s="1"/>
  <c r="F73" i="23" s="1"/>
  <c r="F74" i="23" s="1"/>
  <c r="F75" i="23" s="1"/>
  <c r="F76" i="23" s="1"/>
  <c r="F77" i="23" s="1"/>
  <c r="F78" i="23" s="1"/>
  <c r="F79" i="23" s="1"/>
  <c r="F80" i="23" s="1"/>
  <c r="F81" i="23" s="1"/>
  <c r="F82" i="23" s="1"/>
  <c r="F83" i="23" s="1"/>
  <c r="F84" i="23" s="1"/>
  <c r="F85" i="23" s="1"/>
  <c r="F86" i="23" s="1"/>
  <c r="F87" i="23" s="1"/>
  <c r="F88" i="23" s="1"/>
  <c r="F89" i="23" s="1"/>
  <c r="F90" i="23" s="1"/>
  <c r="F91" i="23" s="1"/>
  <c r="F92" i="23" s="1"/>
  <c r="F93" i="23" s="1"/>
  <c r="F94" i="23" s="1"/>
  <c r="F95" i="23" s="1"/>
  <c r="F96" i="23" s="1"/>
  <c r="F97" i="23" s="1"/>
  <c r="F98" i="23" s="1"/>
  <c r="F99" i="23" s="1"/>
  <c r="F100" i="23" s="1"/>
  <c r="F101" i="23" s="1"/>
  <c r="F102" i="23" s="1"/>
  <c r="F103" i="23" s="1"/>
  <c r="F104" i="23" s="1"/>
  <c r="F105" i="23" s="1"/>
  <c r="F106" i="23" s="1"/>
  <c r="F107" i="23" s="1"/>
  <c r="F108" i="23" s="1"/>
  <c r="F109" i="23" s="1"/>
  <c r="F110" i="23" s="1"/>
  <c r="F111" i="23" s="1"/>
  <c r="F112" i="23" s="1"/>
  <c r="F113" i="23" s="1"/>
  <c r="F114" i="23" s="1"/>
  <c r="F115" i="23" s="1"/>
  <c r="F116" i="23" s="1"/>
  <c r="F117" i="23" s="1"/>
  <c r="F118" i="23" s="1"/>
  <c r="F119" i="23" s="1"/>
  <c r="F120" i="23" s="1"/>
  <c r="F121" i="23" s="1"/>
  <c r="F122" i="23" s="1"/>
  <c r="F123" i="23" s="1"/>
  <c r="F124" i="23" s="1"/>
  <c r="F125" i="23" s="1"/>
  <c r="F126" i="23" s="1"/>
  <c r="F127" i="23" s="1"/>
  <c r="W10" i="27"/>
  <c r="W10" i="26"/>
  <c r="W10" i="25"/>
  <c r="W10" i="24"/>
  <c r="W9" i="10"/>
  <c r="H9" i="10"/>
  <c r="H10" i="10" s="1"/>
  <c r="H11" i="10" s="1"/>
  <c r="H12" i="10" s="1"/>
  <c r="H13" i="10" s="1"/>
  <c r="H14" i="10" s="1"/>
  <c r="H15" i="10" s="1"/>
  <c r="V9" i="10"/>
  <c r="U10" i="25"/>
  <c r="V10" i="25" s="1"/>
  <c r="U11" i="25"/>
  <c r="V11" i="25" s="1"/>
  <c r="U16" i="25"/>
  <c r="V16" i="25" s="1"/>
  <c r="U11" i="27"/>
  <c r="V11" i="27" s="1"/>
  <c r="U17" i="27"/>
  <c r="V17" i="27" s="1"/>
  <c r="U12" i="25"/>
  <c r="V12" i="25" s="1"/>
  <c r="U13" i="25"/>
  <c r="V13" i="25" s="1"/>
  <c r="U17" i="25"/>
  <c r="V17" i="25" s="1"/>
  <c r="U19" i="25"/>
  <c r="V19" i="25" s="1"/>
  <c r="U18" i="25"/>
  <c r="V18" i="25" s="1"/>
  <c r="U14" i="25"/>
  <c r="V14" i="25" s="1"/>
  <c r="U8" i="25"/>
  <c r="V8" i="25" s="1"/>
  <c r="X8" i="25" s="1"/>
  <c r="U9" i="25"/>
  <c r="V9" i="25" s="1"/>
  <c r="X9" i="25" s="1"/>
  <c r="U19" i="27"/>
  <c r="V19" i="27" s="1"/>
  <c r="U13" i="27"/>
  <c r="V13" i="27" s="1"/>
  <c r="U14" i="27"/>
  <c r="V14" i="27" s="1"/>
  <c r="U18" i="27"/>
  <c r="V18" i="27" s="1"/>
  <c r="U8" i="27"/>
  <c r="Z8" i="27" s="1"/>
  <c r="U15" i="27"/>
  <c r="V15" i="27" s="1"/>
  <c r="U10" i="27"/>
  <c r="V10" i="27" s="1"/>
  <c r="V12" i="27"/>
  <c r="U9" i="27"/>
  <c r="U16" i="27"/>
  <c r="V16" i="27" s="1"/>
  <c r="E9" i="27"/>
  <c r="G8" i="27"/>
  <c r="H9" i="27"/>
  <c r="J8" i="27"/>
  <c r="U12" i="26"/>
  <c r="V12" i="26" s="1"/>
  <c r="U18" i="26"/>
  <c r="V18" i="26" s="1"/>
  <c r="U14" i="26"/>
  <c r="V14" i="26" s="1"/>
  <c r="U15" i="26"/>
  <c r="V15" i="26" s="1"/>
  <c r="U13" i="26"/>
  <c r="V13" i="26" s="1"/>
  <c r="U19" i="26"/>
  <c r="V19" i="26" s="1"/>
  <c r="E9" i="26"/>
  <c r="G8" i="26"/>
  <c r="U10" i="26"/>
  <c r="V10" i="26" s="1"/>
  <c r="U16" i="26"/>
  <c r="V16" i="26" s="1"/>
  <c r="J8" i="26"/>
  <c r="H9" i="26"/>
  <c r="U9" i="26"/>
  <c r="V9" i="26" s="1"/>
  <c r="X9" i="26" s="1"/>
  <c r="U8" i="26"/>
  <c r="Z8" i="26" s="1"/>
  <c r="U11" i="26"/>
  <c r="V11" i="26" s="1"/>
  <c r="U10" i="24"/>
  <c r="V10" i="24" s="1"/>
  <c r="U9" i="24"/>
  <c r="V9" i="24" s="1"/>
  <c r="X9" i="24" s="1"/>
  <c r="U12" i="24"/>
  <c r="V12" i="24" s="1"/>
  <c r="U17" i="24"/>
  <c r="V17" i="24" s="1"/>
  <c r="U11" i="24"/>
  <c r="V11" i="24" s="1"/>
  <c r="E9" i="25"/>
  <c r="G8" i="25"/>
  <c r="H9" i="25"/>
  <c r="J8" i="25"/>
  <c r="U19" i="24"/>
  <c r="V19" i="24" s="1"/>
  <c r="U14" i="24"/>
  <c r="V14" i="24" s="1"/>
  <c r="U16" i="24"/>
  <c r="V16" i="24" s="1"/>
  <c r="U8" i="24"/>
  <c r="Z8" i="24" s="1"/>
  <c r="U15" i="24"/>
  <c r="V15" i="24" s="1"/>
  <c r="U19" i="10"/>
  <c r="V19" i="10" s="1"/>
  <c r="U13" i="10"/>
  <c r="V13" i="10" s="1"/>
  <c r="U12" i="10"/>
  <c r="V12" i="10" s="1"/>
  <c r="U14" i="10"/>
  <c r="V14" i="10" s="1"/>
  <c r="U13" i="24"/>
  <c r="V13" i="24" s="1"/>
  <c r="U18" i="10"/>
  <c r="V18" i="10" s="1"/>
  <c r="H9" i="24"/>
  <c r="J8" i="24"/>
  <c r="E9" i="24"/>
  <c r="G8" i="24"/>
  <c r="U14" i="23"/>
  <c r="V14" i="23" s="1"/>
  <c r="U17" i="10"/>
  <c r="V17" i="10" s="1"/>
  <c r="U11" i="10"/>
  <c r="V11" i="10" s="1"/>
  <c r="U16" i="10"/>
  <c r="V16" i="10" s="1"/>
  <c r="U10" i="10"/>
  <c r="V10" i="10" s="1"/>
  <c r="U15" i="10"/>
  <c r="V15" i="10" s="1"/>
  <c r="U8" i="10"/>
  <c r="Z8" i="10" s="1"/>
  <c r="Z9" i="10" s="1"/>
  <c r="U13" i="23"/>
  <c r="V13" i="23" s="1"/>
  <c r="U15" i="23"/>
  <c r="V15" i="23" s="1"/>
  <c r="U12" i="23"/>
  <c r="V12" i="23" s="1"/>
  <c r="U9" i="23"/>
  <c r="V9" i="23" s="1"/>
  <c r="X9" i="23" s="1"/>
  <c r="U19" i="23"/>
  <c r="V19" i="23" s="1"/>
  <c r="U18" i="23"/>
  <c r="V18" i="23" s="1"/>
  <c r="U17" i="23"/>
  <c r="V17" i="23" s="1"/>
  <c r="U10" i="23"/>
  <c r="V10" i="23" s="1"/>
  <c r="H9" i="23"/>
  <c r="J8" i="23"/>
  <c r="U8" i="23"/>
  <c r="Z8" i="23" s="1"/>
  <c r="U11" i="23"/>
  <c r="V11" i="23" s="1"/>
  <c r="E9" i="23"/>
  <c r="G8" i="23"/>
  <c r="G11" i="10"/>
  <c r="G9" i="10"/>
  <c r="G12" i="10"/>
  <c r="G13" i="10"/>
  <c r="G10" i="10"/>
  <c r="J8" i="10"/>
  <c r="G8" i="10"/>
  <c r="G18" i="10"/>
  <c r="G16" i="10"/>
  <c r="G21" i="10"/>
  <c r="G22" i="10"/>
  <c r="G19" i="10"/>
  <c r="G20" i="10"/>
  <c r="G23" i="10"/>
  <c r="G24" i="10"/>
  <c r="G17" i="10"/>
  <c r="G15" i="10"/>
  <c r="G14" i="10"/>
  <c r="G25" i="10"/>
  <c r="G26" i="10"/>
  <c r="F37" i="10"/>
  <c r="G27" i="10"/>
  <c r="E28" i="10"/>
  <c r="I10" i="10"/>
  <c r="I25" i="31" a="1"/>
  <c r="I25" i="31" l="1"/>
  <c r="Y16" i="23"/>
  <c r="Y17" i="23" s="1"/>
  <c r="Y18" i="23" s="1"/>
  <c r="Y19" i="23" s="1"/>
  <c r="Y20" i="23" s="1"/>
  <c r="Y28" i="10"/>
  <c r="Y29" i="10" s="1"/>
  <c r="Y30" i="10" s="1"/>
  <c r="Y31" i="10" s="1"/>
  <c r="Y32" i="10" s="1"/>
  <c r="Z9" i="27"/>
  <c r="Z10" i="27" s="1"/>
  <c r="Z11" i="27" s="1"/>
  <c r="Z12" i="27" s="1"/>
  <c r="Z13" i="27" s="1"/>
  <c r="Z14" i="27" s="1"/>
  <c r="Z15" i="27" s="1"/>
  <c r="Z16" i="27" s="1"/>
  <c r="Z17" i="27" s="1"/>
  <c r="Z18" i="27" s="1"/>
  <c r="Z19" i="27" s="1"/>
  <c r="Z20" i="27" s="1"/>
  <c r="Z21" i="27" s="1"/>
  <c r="Z22" i="27" s="1"/>
  <c r="Z23" i="27" s="1"/>
  <c r="Z24" i="27" s="1"/>
  <c r="Z25" i="27" s="1"/>
  <c r="Z26" i="27" s="1"/>
  <c r="Z27" i="27" s="1"/>
  <c r="Z28" i="27" s="1"/>
  <c r="Z29" i="27" s="1"/>
  <c r="Z30" i="27" s="1"/>
  <c r="Z31" i="27" s="1"/>
  <c r="Z32" i="27" s="1"/>
  <c r="Z33" i="27" s="1"/>
  <c r="Z34" i="27" s="1"/>
  <c r="Z35" i="27" s="1"/>
  <c r="Z36" i="27" s="1"/>
  <c r="Z37" i="27" s="1"/>
  <c r="Z38" i="27" s="1"/>
  <c r="Z39" i="27" s="1"/>
  <c r="Z40" i="27" s="1"/>
  <c r="Z41" i="27" s="1"/>
  <c r="Z42" i="27" s="1"/>
  <c r="Z43" i="27" s="1"/>
  <c r="Z44" i="27" s="1"/>
  <c r="Z45" i="27" s="1"/>
  <c r="Z46" i="27" s="1"/>
  <c r="Z47" i="27" s="1"/>
  <c r="Z48" i="27" s="1"/>
  <c r="Z49" i="27" s="1"/>
  <c r="Z50" i="27" s="1"/>
  <c r="Z51" i="27" s="1"/>
  <c r="Z52" i="27" s="1"/>
  <c r="Z53" i="27" s="1"/>
  <c r="Z54" i="27" s="1"/>
  <c r="Z55" i="27" s="1"/>
  <c r="Z56" i="27" s="1"/>
  <c r="Z57" i="27" s="1"/>
  <c r="Z58" i="27" s="1"/>
  <c r="Z59" i="27" s="1"/>
  <c r="Z60" i="27" s="1"/>
  <c r="Z61" i="27" s="1"/>
  <c r="Z62" i="27" s="1"/>
  <c r="Z63" i="27" s="1"/>
  <c r="Z64" i="27" s="1"/>
  <c r="Z65" i="27" s="1"/>
  <c r="Z66" i="27" s="1"/>
  <c r="Z67" i="27" s="1"/>
  <c r="Z68" i="27" s="1"/>
  <c r="Z69" i="27" s="1"/>
  <c r="Z70" i="27" s="1"/>
  <c r="Z71" i="27" s="1"/>
  <c r="Z72" i="27" s="1"/>
  <c r="Z73" i="27" s="1"/>
  <c r="Z74" i="27" s="1"/>
  <c r="Z75" i="27" s="1"/>
  <c r="Z76" i="27" s="1"/>
  <c r="Z77" i="27" s="1"/>
  <c r="Z78" i="27" s="1"/>
  <c r="Z79" i="27" s="1"/>
  <c r="Z80" i="27" s="1"/>
  <c r="Z81" i="27" s="1"/>
  <c r="Z82" i="27" s="1"/>
  <c r="Z83" i="27" s="1"/>
  <c r="Z84" i="27" s="1"/>
  <c r="Z85" i="27" s="1"/>
  <c r="Z86" i="27" s="1"/>
  <c r="Z87" i="27" s="1"/>
  <c r="Z88" i="27" s="1"/>
  <c r="Z89" i="27" s="1"/>
  <c r="Z90" i="27" s="1"/>
  <c r="Z91" i="27" s="1"/>
  <c r="Z92" i="27" s="1"/>
  <c r="Z93" i="27" s="1"/>
  <c r="Z94" i="27" s="1"/>
  <c r="Z95" i="27" s="1"/>
  <c r="Z96" i="27" s="1"/>
  <c r="Z97" i="27" s="1"/>
  <c r="Z98" i="27" s="1"/>
  <c r="Z99" i="27" s="1"/>
  <c r="Z100" i="27" s="1"/>
  <c r="Z101" i="27" s="1"/>
  <c r="Z102" i="27" s="1"/>
  <c r="Z103" i="27" s="1"/>
  <c r="Z104" i="27" s="1"/>
  <c r="Z105" i="27" s="1"/>
  <c r="Z106" i="27" s="1"/>
  <c r="Z107" i="27" s="1"/>
  <c r="Z108" i="27" s="1"/>
  <c r="Z109" i="27" s="1"/>
  <c r="Z110" i="27" s="1"/>
  <c r="Z111" i="27" s="1"/>
  <c r="Z112" i="27" s="1"/>
  <c r="Z113" i="27" s="1"/>
  <c r="Z114" i="27" s="1"/>
  <c r="Z115" i="27" s="1"/>
  <c r="Z116" i="27" s="1"/>
  <c r="Z117" i="27" s="1"/>
  <c r="Z118" i="27" s="1"/>
  <c r="Z119" i="27" s="1"/>
  <c r="Z120" i="27" s="1"/>
  <c r="Z121" i="27" s="1"/>
  <c r="Z122" i="27" s="1"/>
  <c r="Z123" i="27" s="1"/>
  <c r="Z124" i="27" s="1"/>
  <c r="Z125" i="27" s="1"/>
  <c r="Z126" i="27" s="1"/>
  <c r="Z127" i="27" s="1"/>
  <c r="Z9" i="26"/>
  <c r="Z10" i="26" s="1"/>
  <c r="Z11" i="26" s="1"/>
  <c r="Z12" i="26" s="1"/>
  <c r="Z13" i="26" s="1"/>
  <c r="Z14" i="26" s="1"/>
  <c r="Z15" i="26" s="1"/>
  <c r="Z16" i="26" s="1"/>
  <c r="Z17" i="26" s="1"/>
  <c r="Z18" i="26" s="1"/>
  <c r="Z19" i="26" s="1"/>
  <c r="Z20" i="26" s="1"/>
  <c r="Z21" i="26" s="1"/>
  <c r="Z22" i="26" s="1"/>
  <c r="Z23" i="26" s="1"/>
  <c r="Z24" i="26" s="1"/>
  <c r="Z25" i="26" s="1"/>
  <c r="Z26" i="26" s="1"/>
  <c r="Z27" i="26" s="1"/>
  <c r="Z28" i="26" s="1"/>
  <c r="Z29" i="26" s="1"/>
  <c r="Z30" i="26" s="1"/>
  <c r="Z31" i="26" s="1"/>
  <c r="Z32" i="26" s="1"/>
  <c r="Z33" i="26" s="1"/>
  <c r="Z34" i="26" s="1"/>
  <c r="Z35" i="26" s="1"/>
  <c r="Z36" i="26" s="1"/>
  <c r="Z37" i="26" s="1"/>
  <c r="Z38" i="26" s="1"/>
  <c r="Z39" i="26" s="1"/>
  <c r="Z40" i="26" s="1"/>
  <c r="Z41" i="26" s="1"/>
  <c r="Z42" i="26" s="1"/>
  <c r="Z43" i="26" s="1"/>
  <c r="Z44" i="26" s="1"/>
  <c r="Z45" i="26" s="1"/>
  <c r="Z46" i="26" s="1"/>
  <c r="Z47" i="26" s="1"/>
  <c r="Z48" i="26" s="1"/>
  <c r="Z49" i="26" s="1"/>
  <c r="Z50" i="26" s="1"/>
  <c r="Z51" i="26" s="1"/>
  <c r="Z52" i="26" s="1"/>
  <c r="Z53" i="26" s="1"/>
  <c r="Z54" i="26" s="1"/>
  <c r="Z55" i="26" s="1"/>
  <c r="Z56" i="26" s="1"/>
  <c r="Z57" i="26" s="1"/>
  <c r="Z58" i="26" s="1"/>
  <c r="Z59" i="26" s="1"/>
  <c r="Z60" i="26" s="1"/>
  <c r="Z61" i="26" s="1"/>
  <c r="Z62" i="26" s="1"/>
  <c r="Z63" i="26" s="1"/>
  <c r="Z64" i="26" s="1"/>
  <c r="Z65" i="26" s="1"/>
  <c r="Z66" i="26" s="1"/>
  <c r="Z67" i="26" s="1"/>
  <c r="Z68" i="26" s="1"/>
  <c r="Z69" i="26" s="1"/>
  <c r="Z70" i="26" s="1"/>
  <c r="Z71" i="26" s="1"/>
  <c r="Z72" i="26" s="1"/>
  <c r="Z73" i="26" s="1"/>
  <c r="Z74" i="26" s="1"/>
  <c r="Z75" i="26" s="1"/>
  <c r="Z76" i="26" s="1"/>
  <c r="Z77" i="26" s="1"/>
  <c r="Z78" i="26" s="1"/>
  <c r="Z79" i="26" s="1"/>
  <c r="Z80" i="26" s="1"/>
  <c r="Z81" i="26" s="1"/>
  <c r="Z82" i="26" s="1"/>
  <c r="Z83" i="26" s="1"/>
  <c r="Z84" i="26" s="1"/>
  <c r="Z85" i="26" s="1"/>
  <c r="Z86" i="26" s="1"/>
  <c r="Z87" i="26" s="1"/>
  <c r="Z88" i="26" s="1"/>
  <c r="Z89" i="26" s="1"/>
  <c r="Z90" i="26" s="1"/>
  <c r="Z91" i="26" s="1"/>
  <c r="Z92" i="26" s="1"/>
  <c r="Z93" i="26" s="1"/>
  <c r="Z94" i="26" s="1"/>
  <c r="Z95" i="26" s="1"/>
  <c r="Z96" i="26" s="1"/>
  <c r="Z97" i="26" s="1"/>
  <c r="Z98" i="26" s="1"/>
  <c r="Z99" i="26" s="1"/>
  <c r="Z100" i="26" s="1"/>
  <c r="Z101" i="26" s="1"/>
  <c r="Z102" i="26" s="1"/>
  <c r="Z103" i="26" s="1"/>
  <c r="Z104" i="26" s="1"/>
  <c r="Z105" i="26" s="1"/>
  <c r="Z106" i="26" s="1"/>
  <c r="Z107" i="26" s="1"/>
  <c r="Z108" i="26" s="1"/>
  <c r="Z109" i="26" s="1"/>
  <c r="Z110" i="26" s="1"/>
  <c r="Z111" i="26" s="1"/>
  <c r="Z112" i="26" s="1"/>
  <c r="Z113" i="26" s="1"/>
  <c r="Z114" i="26" s="1"/>
  <c r="Z115" i="26" s="1"/>
  <c r="Z116" i="26" s="1"/>
  <c r="Z117" i="26" s="1"/>
  <c r="Z118" i="26" s="1"/>
  <c r="Z119" i="26" s="1"/>
  <c r="Z120" i="26" s="1"/>
  <c r="Z121" i="26" s="1"/>
  <c r="Z122" i="26" s="1"/>
  <c r="Z123" i="26" s="1"/>
  <c r="Z124" i="26" s="1"/>
  <c r="Z125" i="26" s="1"/>
  <c r="Z126" i="26" s="1"/>
  <c r="Z127" i="26" s="1"/>
  <c r="Z8" i="25"/>
  <c r="Z9" i="24"/>
  <c r="Z10" i="24" s="1"/>
  <c r="Z11" i="24" s="1"/>
  <c r="Z12" i="24" s="1"/>
  <c r="Z13" i="24" s="1"/>
  <c r="Z14" i="24" s="1"/>
  <c r="Z15" i="24" s="1"/>
  <c r="Z16" i="24" s="1"/>
  <c r="Z17" i="24" s="1"/>
  <c r="Z18" i="24" s="1"/>
  <c r="Z19" i="24" s="1"/>
  <c r="Z20" i="24" s="1"/>
  <c r="Z21" i="24" s="1"/>
  <c r="Z22" i="24" s="1"/>
  <c r="Z23" i="24" s="1"/>
  <c r="Z24" i="24" s="1"/>
  <c r="Z25" i="24" s="1"/>
  <c r="Z26" i="24" s="1"/>
  <c r="Z27" i="24" s="1"/>
  <c r="Z28" i="24" s="1"/>
  <c r="Z29" i="24" s="1"/>
  <c r="Z30" i="24" s="1"/>
  <c r="Z31" i="24" s="1"/>
  <c r="Z32" i="24" s="1"/>
  <c r="Z33" i="24" s="1"/>
  <c r="Z34" i="24" s="1"/>
  <c r="Z35" i="24" s="1"/>
  <c r="Z36" i="24" s="1"/>
  <c r="Z37" i="24" s="1"/>
  <c r="Z38" i="24" s="1"/>
  <c r="Z39" i="24" s="1"/>
  <c r="Z40" i="24" s="1"/>
  <c r="Z41" i="24" s="1"/>
  <c r="Z42" i="24" s="1"/>
  <c r="Z43" i="24" s="1"/>
  <c r="Z44" i="24" s="1"/>
  <c r="Z45" i="24" s="1"/>
  <c r="Z46" i="24" s="1"/>
  <c r="Z47" i="24" s="1"/>
  <c r="Z48" i="24" s="1"/>
  <c r="Z49" i="24" s="1"/>
  <c r="Z50" i="24" s="1"/>
  <c r="Z51" i="24" s="1"/>
  <c r="Z9" i="23"/>
  <c r="Z10" i="23" s="1"/>
  <c r="Z11" i="23" s="1"/>
  <c r="Z12" i="23" s="1"/>
  <c r="Z13" i="23" s="1"/>
  <c r="Z14" i="23" s="1"/>
  <c r="Z15" i="23" s="1"/>
  <c r="Z10" i="10"/>
  <c r="Z11" i="10" s="1"/>
  <c r="Z12" i="10" s="1"/>
  <c r="Z13" i="10" s="1"/>
  <c r="Z14" i="10" s="1"/>
  <c r="Z15" i="10" s="1"/>
  <c r="Z16" i="10" s="1"/>
  <c r="Z17" i="10" s="1"/>
  <c r="Z18" i="10" s="1"/>
  <c r="Z19" i="10" s="1"/>
  <c r="Z20" i="10" s="1"/>
  <c r="Z21" i="10" s="1"/>
  <c r="Z22" i="10" s="1"/>
  <c r="Z23" i="10" s="1"/>
  <c r="Z24" i="10" s="1"/>
  <c r="Z25" i="10" s="1"/>
  <c r="Z26" i="10" s="1"/>
  <c r="Z27" i="10" s="1"/>
  <c r="Z28" i="10" s="1"/>
  <c r="Z29" i="10" s="1"/>
  <c r="Z30" i="10" s="1"/>
  <c r="Z31" i="10" s="1"/>
  <c r="Z32" i="10" s="1"/>
  <c r="Z33" i="10" s="1"/>
  <c r="Z34" i="10" s="1"/>
  <c r="Z35" i="10" s="1"/>
  <c r="Z36" i="10" s="1"/>
  <c r="Z37" i="10" s="1"/>
  <c r="X10" i="26"/>
  <c r="X10" i="24"/>
  <c r="X10" i="25"/>
  <c r="X10" i="27"/>
  <c r="W11" i="27"/>
  <c r="X11" i="27" s="1"/>
  <c r="W11" i="26"/>
  <c r="W11" i="25"/>
  <c r="X11" i="25" s="1"/>
  <c r="W11" i="24"/>
  <c r="X11" i="24" s="1"/>
  <c r="X10" i="23"/>
  <c r="W10" i="10"/>
  <c r="X9" i="10"/>
  <c r="J10" i="10"/>
  <c r="K10" i="10" s="1"/>
  <c r="O10" i="10" s="1"/>
  <c r="J9" i="10"/>
  <c r="K9" i="10" s="1"/>
  <c r="N9" i="10" s="1"/>
  <c r="H16" i="10"/>
  <c r="H17" i="10" s="1"/>
  <c r="H18" i="10" s="1"/>
  <c r="H19" i="10" s="1"/>
  <c r="H20" i="10" s="1"/>
  <c r="K8" i="26"/>
  <c r="M8" i="26" s="1"/>
  <c r="V8" i="27"/>
  <c r="X8" i="27" s="1"/>
  <c r="V9" i="27"/>
  <c r="X9" i="27" s="1"/>
  <c r="K8" i="27"/>
  <c r="N8" i="27" s="1"/>
  <c r="H10" i="27"/>
  <c r="J9" i="27"/>
  <c r="G9" i="27"/>
  <c r="E10" i="27"/>
  <c r="K8" i="25"/>
  <c r="N8" i="25" s="1"/>
  <c r="G9" i="26"/>
  <c r="E10" i="26"/>
  <c r="H10" i="26"/>
  <c r="J9" i="26"/>
  <c r="V8" i="26"/>
  <c r="X8" i="26" s="1"/>
  <c r="H10" i="25"/>
  <c r="J9" i="25"/>
  <c r="E10" i="25"/>
  <c r="G9" i="25"/>
  <c r="V8" i="24"/>
  <c r="X8" i="24" s="1"/>
  <c r="K8" i="24"/>
  <c r="M8" i="24" s="1"/>
  <c r="E10" i="24"/>
  <c r="G9" i="24"/>
  <c r="H10" i="24"/>
  <c r="J9" i="24"/>
  <c r="V8" i="10"/>
  <c r="X8" i="10" s="1"/>
  <c r="K8" i="10"/>
  <c r="M8" i="10" s="1"/>
  <c r="E10" i="23"/>
  <c r="G9" i="23"/>
  <c r="K8" i="23"/>
  <c r="J9" i="23"/>
  <c r="H10" i="23"/>
  <c r="V8" i="23"/>
  <c r="X8" i="23" s="1"/>
  <c r="F38" i="10"/>
  <c r="E29" i="10"/>
  <c r="G28" i="10"/>
  <c r="I11" i="10"/>
  <c r="J11" i="10" s="1"/>
  <c r="K11" i="10" s="1"/>
  <c r="O11" i="10" s="1"/>
  <c r="I24" i="31" a="1"/>
  <c r="J26" i="31" a="1"/>
  <c r="J26" i="31" l="1"/>
  <c r="Z9" i="25"/>
  <c r="Z10" i="25" s="1"/>
  <c r="Z11" i="25" s="1"/>
  <c r="Z12" i="25" s="1"/>
  <c r="Z13" i="25" s="1"/>
  <c r="Z14" i="25" s="1"/>
  <c r="Z15" i="25" s="1"/>
  <c r="I24" i="31"/>
  <c r="Z52" i="24"/>
  <c r="Z53" i="24" s="1"/>
  <c r="Z54" i="24" s="1"/>
  <c r="Z55" i="24" s="1"/>
  <c r="Z56" i="24" s="1"/>
  <c r="Z57" i="24" s="1"/>
  <c r="Z58" i="24" s="1"/>
  <c r="Z59" i="24" s="1"/>
  <c r="Z60" i="24" s="1"/>
  <c r="Z61" i="24" s="1"/>
  <c r="Z62" i="24" s="1"/>
  <c r="Z63" i="24" s="1"/>
  <c r="Z64" i="24" s="1"/>
  <c r="Z65" i="24" s="1"/>
  <c r="Z66" i="24" s="1"/>
  <c r="Z67" i="24" s="1"/>
  <c r="Z68" i="24" s="1"/>
  <c r="Z69" i="24" s="1"/>
  <c r="Z70" i="24" s="1"/>
  <c r="Z71" i="24" s="1"/>
  <c r="Z72" i="24" s="1"/>
  <c r="Z73" i="24" s="1"/>
  <c r="Z74" i="24" s="1"/>
  <c r="Z75" i="24" s="1"/>
  <c r="Z76" i="24" s="1"/>
  <c r="Z77" i="24" s="1"/>
  <c r="Z78" i="24" s="1"/>
  <c r="Z79" i="24" s="1"/>
  <c r="Z80" i="24" s="1"/>
  <c r="Z81" i="24" s="1"/>
  <c r="Z82" i="24" s="1"/>
  <c r="Z83" i="24" s="1"/>
  <c r="Z84" i="24" s="1"/>
  <c r="Z85" i="24" s="1"/>
  <c r="Z86" i="24" s="1"/>
  <c r="Z87" i="24" s="1"/>
  <c r="Z88" i="24" s="1"/>
  <c r="Z89" i="24" s="1"/>
  <c r="Z90" i="24" s="1"/>
  <c r="Z91" i="24" s="1"/>
  <c r="Z92" i="24" s="1"/>
  <c r="Z93" i="24" s="1"/>
  <c r="Z94" i="24" s="1"/>
  <c r="Z95" i="24" s="1"/>
  <c r="Z96" i="24" s="1"/>
  <c r="Z97" i="24" s="1"/>
  <c r="Z98" i="24" s="1"/>
  <c r="Z99" i="24" s="1"/>
  <c r="Z100" i="24" s="1"/>
  <c r="Z101" i="24" s="1"/>
  <c r="Z102" i="24" s="1"/>
  <c r="Z103" i="24" s="1"/>
  <c r="Z104" i="24" s="1"/>
  <c r="Z105" i="24" s="1"/>
  <c r="Z106" i="24" s="1"/>
  <c r="Z107" i="24" s="1"/>
  <c r="Z108" i="24" s="1"/>
  <c r="Z109" i="24" s="1"/>
  <c r="Z110" i="24" s="1"/>
  <c r="Z111" i="24" s="1"/>
  <c r="Z112" i="24" s="1"/>
  <c r="Z113" i="24" s="1"/>
  <c r="Z114" i="24" s="1"/>
  <c r="Z115" i="24" s="1"/>
  <c r="Z116" i="24" s="1"/>
  <c r="Z117" i="24" s="1"/>
  <c r="Z118" i="24" s="1"/>
  <c r="Z119" i="24" s="1"/>
  <c r="Z120" i="24" s="1"/>
  <c r="Z121" i="24" s="1"/>
  <c r="Z122" i="24" s="1"/>
  <c r="Z123" i="24" s="1"/>
  <c r="Z124" i="24" s="1"/>
  <c r="Z125" i="24" s="1"/>
  <c r="Z126" i="24" s="1"/>
  <c r="Z127" i="24" s="1"/>
  <c r="Y21" i="23"/>
  <c r="Y22" i="23" s="1"/>
  <c r="Y23" i="23" s="1"/>
  <c r="Y24" i="23" s="1"/>
  <c r="Y25" i="23" s="1"/>
  <c r="Y26" i="23" s="1"/>
  <c r="Y27" i="23" s="1"/>
  <c r="Z16" i="23"/>
  <c r="Z17" i="23" s="1"/>
  <c r="Z18" i="23" s="1"/>
  <c r="Z19" i="23" s="1"/>
  <c r="Z20" i="23" s="1"/>
  <c r="Y33" i="10"/>
  <c r="Y34" i="10" s="1"/>
  <c r="Y35" i="10" s="1"/>
  <c r="Y36" i="10" s="1"/>
  <c r="Y37" i="10" s="1"/>
  <c r="Z38" i="10"/>
  <c r="W12" i="27"/>
  <c r="W12" i="26"/>
  <c r="X11" i="26"/>
  <c r="W12" i="25"/>
  <c r="W12" i="24"/>
  <c r="W11" i="10"/>
  <c r="X10" i="10"/>
  <c r="H21" i="10"/>
  <c r="H22" i="10" s="1"/>
  <c r="H23" i="10" s="1"/>
  <c r="H24" i="10" s="1"/>
  <c r="H25" i="10" s="1"/>
  <c r="N8" i="10"/>
  <c r="Q8" i="10" s="1"/>
  <c r="R8" i="10" s="1"/>
  <c r="K9" i="26"/>
  <c r="O9" i="26" s="1"/>
  <c r="O8" i="25"/>
  <c r="P8" i="25" s="1"/>
  <c r="N8" i="26"/>
  <c r="Q8" i="26" s="1"/>
  <c r="R8" i="26" s="1"/>
  <c r="AA8" i="26" s="1"/>
  <c r="AB8" i="26" s="1"/>
  <c r="O8" i="26"/>
  <c r="P8" i="26" s="1"/>
  <c r="L8" i="26"/>
  <c r="O8" i="27"/>
  <c r="P8" i="27" s="1"/>
  <c r="M8" i="27"/>
  <c r="Q8" i="27" s="1"/>
  <c r="R8" i="27" s="1"/>
  <c r="AA8" i="27" s="1"/>
  <c r="AB8" i="27" s="1"/>
  <c r="L8" i="27"/>
  <c r="L8" i="25"/>
  <c r="M8" i="25"/>
  <c r="Q8" i="25" s="1"/>
  <c r="R8" i="25" s="1"/>
  <c r="AA8" i="25" s="1"/>
  <c r="AB8" i="25" s="1"/>
  <c r="E11" i="27"/>
  <c r="G10" i="27"/>
  <c r="K9" i="27"/>
  <c r="H11" i="27"/>
  <c r="J10" i="27"/>
  <c r="E11" i="26"/>
  <c r="G10" i="26"/>
  <c r="H11" i="26"/>
  <c r="J10" i="26"/>
  <c r="L8" i="10"/>
  <c r="E11" i="25"/>
  <c r="G10" i="25"/>
  <c r="K9" i="25"/>
  <c r="H11" i="25"/>
  <c r="J10" i="25"/>
  <c r="K9" i="23"/>
  <c r="N9" i="23" s="1"/>
  <c r="N8" i="24"/>
  <c r="Q8" i="24" s="1"/>
  <c r="R8" i="24" s="1"/>
  <c r="L8" i="24"/>
  <c r="O8" i="24"/>
  <c r="P8" i="24" s="1"/>
  <c r="E11" i="24"/>
  <c r="G10" i="24"/>
  <c r="H11" i="24"/>
  <c r="J10" i="24"/>
  <c r="K9" i="24"/>
  <c r="O9" i="10"/>
  <c r="M9" i="10"/>
  <c r="Q9" i="10" s="1"/>
  <c r="N10" i="10"/>
  <c r="O8" i="10"/>
  <c r="P8" i="10" s="1"/>
  <c r="M10" i="10"/>
  <c r="N8" i="23"/>
  <c r="O8" i="23"/>
  <c r="P8" i="23" s="1"/>
  <c r="M8" i="23"/>
  <c r="L8" i="23"/>
  <c r="H11" i="23"/>
  <c r="J10" i="23"/>
  <c r="E11" i="23"/>
  <c r="G10" i="23"/>
  <c r="M11" i="10"/>
  <c r="N11" i="10"/>
  <c r="F39" i="10"/>
  <c r="G29" i="10"/>
  <c r="E30" i="10"/>
  <c r="I12" i="10"/>
  <c r="J12" i="10" s="1"/>
  <c r="K12" i="10" s="1"/>
  <c r="O12" i="10" s="1"/>
  <c r="J25" i="31" a="1"/>
  <c r="F26" i="31" a="1"/>
  <c r="I23" i="31" a="1"/>
  <c r="H26" i="31" a="1"/>
  <c r="J25" i="31" l="1"/>
  <c r="Z16" i="25"/>
  <c r="Z17" i="25" s="1"/>
  <c r="Z18" i="25" s="1"/>
  <c r="Z19" i="25" s="1"/>
  <c r="Z20" i="25" s="1"/>
  <c r="H26" i="31"/>
  <c r="I23" i="31"/>
  <c r="F26" i="31"/>
  <c r="Z21" i="23"/>
  <c r="Z22" i="23" s="1"/>
  <c r="Z23" i="23" s="1"/>
  <c r="Z24" i="23" s="1"/>
  <c r="Z25" i="23" s="1"/>
  <c r="Z26" i="23" s="1"/>
  <c r="Z27" i="23" s="1"/>
  <c r="Y28" i="23"/>
  <c r="Y29" i="23" s="1"/>
  <c r="Y30" i="23" s="1"/>
  <c r="Y31" i="23" s="1"/>
  <c r="Y32" i="23" s="1"/>
  <c r="Y38" i="10"/>
  <c r="Y39" i="10" s="1"/>
  <c r="Y40" i="10" s="1"/>
  <c r="Y41" i="10" s="1"/>
  <c r="Y42" i="10" s="1"/>
  <c r="Y43" i="10" s="1"/>
  <c r="Y44" i="10" s="1"/>
  <c r="Y45" i="10" s="1"/>
  <c r="Y46" i="10" s="1"/>
  <c r="Y47" i="10" s="1"/>
  <c r="Y48" i="10" s="1"/>
  <c r="Y49" i="10" s="1"/>
  <c r="Y50" i="10" s="1"/>
  <c r="Y51" i="10" s="1"/>
  <c r="Y52" i="10" s="1"/>
  <c r="Y53" i="10" s="1"/>
  <c r="Y54" i="10" s="1"/>
  <c r="Y55" i="10" s="1"/>
  <c r="Y56" i="10" s="1"/>
  <c r="Z39" i="10"/>
  <c r="W13" i="27"/>
  <c r="X12" i="27"/>
  <c r="W13" i="26"/>
  <c r="X12" i="26"/>
  <c r="W13" i="25"/>
  <c r="X12" i="25"/>
  <c r="W13" i="24"/>
  <c r="X12" i="24"/>
  <c r="X11" i="23"/>
  <c r="W12" i="10"/>
  <c r="X11" i="10"/>
  <c r="H26" i="10"/>
  <c r="H27" i="10" s="1"/>
  <c r="M9" i="26"/>
  <c r="N9" i="26"/>
  <c r="L9" i="26"/>
  <c r="R9" i="10"/>
  <c r="AA9" i="10" s="1"/>
  <c r="AB9" i="10" s="1"/>
  <c r="AA8" i="10"/>
  <c r="AB8" i="10" s="1"/>
  <c r="L9" i="10"/>
  <c r="L10" i="10" s="1"/>
  <c r="L11" i="10" s="1"/>
  <c r="L12" i="10" s="1"/>
  <c r="P9" i="26"/>
  <c r="L9" i="27"/>
  <c r="K10" i="25"/>
  <c r="N10" i="25" s="1"/>
  <c r="K10" i="27"/>
  <c r="O10" i="27" s="1"/>
  <c r="H12" i="27"/>
  <c r="J11" i="27"/>
  <c r="E12" i="27"/>
  <c r="G11" i="27"/>
  <c r="N9" i="27"/>
  <c r="O9" i="27"/>
  <c r="P9" i="27" s="1"/>
  <c r="M9" i="27"/>
  <c r="K10" i="26"/>
  <c r="M9" i="23"/>
  <c r="Q9" i="23" s="1"/>
  <c r="H12" i="26"/>
  <c r="J11" i="26"/>
  <c r="E12" i="26"/>
  <c r="G11" i="26"/>
  <c r="O9" i="23"/>
  <c r="P9" i="23" s="1"/>
  <c r="J11" i="25"/>
  <c r="H12" i="25"/>
  <c r="K10" i="24"/>
  <c r="N10" i="24" s="1"/>
  <c r="M9" i="25"/>
  <c r="O9" i="25"/>
  <c r="P9" i="25" s="1"/>
  <c r="N9" i="25"/>
  <c r="E12" i="25"/>
  <c r="G11" i="25"/>
  <c r="L9" i="23"/>
  <c r="L9" i="25"/>
  <c r="P9" i="10"/>
  <c r="P10" i="10" s="1"/>
  <c r="P11" i="10" s="1"/>
  <c r="P12" i="10" s="1"/>
  <c r="AA8" i="24"/>
  <c r="AB8" i="24" s="1"/>
  <c r="M9" i="24"/>
  <c r="N9" i="24"/>
  <c r="O9" i="24"/>
  <c r="P9" i="24" s="1"/>
  <c r="L9" i="24"/>
  <c r="H12" i="24"/>
  <c r="J11" i="24"/>
  <c r="O10" i="24"/>
  <c r="E12" i="24"/>
  <c r="G11" i="24"/>
  <c r="Q10" i="10"/>
  <c r="Q8" i="23"/>
  <c r="R8" i="23" s="1"/>
  <c r="J11" i="23"/>
  <c r="H12" i="23"/>
  <c r="E12" i="23"/>
  <c r="G11" i="23"/>
  <c r="K10" i="23"/>
  <c r="Q11" i="10"/>
  <c r="F40" i="10"/>
  <c r="M12" i="10"/>
  <c r="N12" i="10"/>
  <c r="G30" i="10"/>
  <c r="E31" i="10"/>
  <c r="I13" i="10"/>
  <c r="J13" i="10" s="1"/>
  <c r="K13" i="10" s="1"/>
  <c r="O13" i="10" s="1"/>
  <c r="G26" i="31" a="1"/>
  <c r="I22" i="31" a="1"/>
  <c r="J24" i="31" a="1"/>
  <c r="J24" i="31" l="1"/>
  <c r="Z21" i="25"/>
  <c r="Z22" i="25" s="1"/>
  <c r="Z23" i="25" s="1"/>
  <c r="Z24" i="25" s="1"/>
  <c r="Z25" i="25" s="1"/>
  <c r="Z26" i="25" s="1"/>
  <c r="Z27" i="25" s="1"/>
  <c r="I22" i="31"/>
  <c r="G26" i="31"/>
  <c r="K26" i="31" s="1"/>
  <c r="Y33" i="23"/>
  <c r="Y34" i="23" s="1"/>
  <c r="Y35" i="23" s="1"/>
  <c r="Y36" i="23" s="1"/>
  <c r="Y37" i="23" s="1"/>
  <c r="Y38" i="23" s="1"/>
  <c r="Y39" i="23" s="1"/>
  <c r="Z28" i="23"/>
  <c r="Z29" i="23" s="1"/>
  <c r="Z30" i="23" s="1"/>
  <c r="Z31" i="23" s="1"/>
  <c r="Z32" i="23" s="1"/>
  <c r="Y57" i="10"/>
  <c r="Y58" i="10" s="1"/>
  <c r="Y59" i="10" s="1"/>
  <c r="Y60" i="10" s="1"/>
  <c r="Y61" i="10" s="1"/>
  <c r="Y62" i="10" s="1"/>
  <c r="Y63" i="10" s="1"/>
  <c r="Z40" i="10"/>
  <c r="H28" i="10"/>
  <c r="H29" i="10" s="1"/>
  <c r="H30" i="10" s="1"/>
  <c r="H31" i="10" s="1"/>
  <c r="H32" i="10" s="1"/>
  <c r="W14" i="27"/>
  <c r="X13" i="27"/>
  <c r="W14" i="26"/>
  <c r="X13" i="26"/>
  <c r="W14" i="25"/>
  <c r="X13" i="25"/>
  <c r="W14" i="24"/>
  <c r="X13" i="24"/>
  <c r="X12" i="23"/>
  <c r="W13" i="10"/>
  <c r="X12" i="10"/>
  <c r="AA8" i="23"/>
  <c r="AB8" i="23" s="1"/>
  <c r="Q9" i="26"/>
  <c r="R9" i="26" s="1"/>
  <c r="AA9" i="26" s="1"/>
  <c r="AB9" i="26" s="1"/>
  <c r="L10" i="26"/>
  <c r="R10" i="10"/>
  <c r="AA10" i="10" s="1"/>
  <c r="AB10" i="10" s="1"/>
  <c r="M10" i="26"/>
  <c r="N10" i="26"/>
  <c r="Q9" i="27"/>
  <c r="R9" i="27" s="1"/>
  <c r="AA9" i="27" s="1"/>
  <c r="AB9" i="27" s="1"/>
  <c r="O10" i="25"/>
  <c r="P10" i="25" s="1"/>
  <c r="O10" i="26"/>
  <c r="P10" i="26" s="1"/>
  <c r="L10" i="25"/>
  <c r="L10" i="27"/>
  <c r="M10" i="25"/>
  <c r="Q10" i="25" s="1"/>
  <c r="M10" i="24"/>
  <c r="Q10" i="24" s="1"/>
  <c r="L10" i="24"/>
  <c r="N10" i="27"/>
  <c r="P10" i="27"/>
  <c r="M10" i="27"/>
  <c r="Q9" i="25"/>
  <c r="R9" i="25" s="1"/>
  <c r="AA9" i="25" s="1"/>
  <c r="AB9" i="25" s="1"/>
  <c r="K11" i="27"/>
  <c r="E13" i="27"/>
  <c r="G12" i="27"/>
  <c r="H13" i="27"/>
  <c r="J12" i="27"/>
  <c r="K11" i="26"/>
  <c r="J12" i="26"/>
  <c r="H13" i="26"/>
  <c r="K11" i="25"/>
  <c r="N11" i="25" s="1"/>
  <c r="E13" i="26"/>
  <c r="G12" i="26"/>
  <c r="E13" i="25"/>
  <c r="G12" i="25"/>
  <c r="H13" i="25"/>
  <c r="J12" i="25"/>
  <c r="K11" i="24"/>
  <c r="O11" i="24" s="1"/>
  <c r="H13" i="24"/>
  <c r="J12" i="24"/>
  <c r="Q9" i="24"/>
  <c r="R9" i="24" s="1"/>
  <c r="E13" i="24"/>
  <c r="G12" i="24"/>
  <c r="R9" i="23"/>
  <c r="AA9" i="23" s="1"/>
  <c r="AB9" i="23" s="1"/>
  <c r="P10" i="24"/>
  <c r="G12" i="23"/>
  <c r="E13" i="23"/>
  <c r="H13" i="23"/>
  <c r="J12" i="23"/>
  <c r="N10" i="23"/>
  <c r="M10" i="23"/>
  <c r="O10" i="23"/>
  <c r="P10" i="23" s="1"/>
  <c r="L10" i="23"/>
  <c r="K11" i="23"/>
  <c r="P13" i="10"/>
  <c r="L13" i="10"/>
  <c r="Q12" i="10"/>
  <c r="N13" i="10"/>
  <c r="M13" i="10"/>
  <c r="F41" i="10"/>
  <c r="G31" i="10"/>
  <c r="E32" i="10"/>
  <c r="I14" i="10"/>
  <c r="J14" i="10" s="1"/>
  <c r="K14" i="10" s="1"/>
  <c r="O14" i="10" s="1"/>
  <c r="J23" i="31" a="1"/>
  <c r="L26" i="31" a="1"/>
  <c r="I21" i="31" a="1"/>
  <c r="J23" i="31" l="1"/>
  <c r="Z28" i="25"/>
  <c r="Z29" i="25" s="1"/>
  <c r="Z30" i="25" s="1"/>
  <c r="Z31" i="25" s="1"/>
  <c r="Z32" i="25" s="1"/>
  <c r="I21" i="31"/>
  <c r="L26" i="31"/>
  <c r="Y40" i="23"/>
  <c r="Y41" i="23" s="1"/>
  <c r="Y42" i="23" s="1"/>
  <c r="Y43" i="23" s="1"/>
  <c r="Y44" i="23" s="1"/>
  <c r="Z33" i="23"/>
  <c r="Z34" i="23" s="1"/>
  <c r="Z35" i="23" s="1"/>
  <c r="Z36" i="23" s="1"/>
  <c r="Z37" i="23" s="1"/>
  <c r="Z38" i="23" s="1"/>
  <c r="Z39" i="23" s="1"/>
  <c r="Y64" i="10"/>
  <c r="Y65" i="10" s="1"/>
  <c r="Y66" i="10" s="1"/>
  <c r="Y67" i="10" s="1"/>
  <c r="Y68" i="10" s="1"/>
  <c r="Z41" i="10"/>
  <c r="W15" i="27"/>
  <c r="X14" i="27"/>
  <c r="W15" i="26"/>
  <c r="X14" i="26"/>
  <c r="W15" i="25"/>
  <c r="X14" i="25"/>
  <c r="W15" i="24"/>
  <c r="X14" i="24"/>
  <c r="X13" i="23"/>
  <c r="W14" i="10"/>
  <c r="X13" i="10"/>
  <c r="L11" i="26"/>
  <c r="R11" i="10"/>
  <c r="AA11" i="10" s="1"/>
  <c r="AB11" i="10" s="1"/>
  <c r="Q10" i="26"/>
  <c r="R10" i="26" s="1"/>
  <c r="AA10" i="26" s="1"/>
  <c r="AB10" i="26" s="1"/>
  <c r="N11" i="26"/>
  <c r="R10" i="25"/>
  <c r="AA10" i="25" s="1"/>
  <c r="AB10" i="25" s="1"/>
  <c r="M11" i="26"/>
  <c r="K12" i="27"/>
  <c r="N12" i="27" s="1"/>
  <c r="O11" i="26"/>
  <c r="P11" i="26" s="1"/>
  <c r="Q10" i="27"/>
  <c r="R10" i="27" s="1"/>
  <c r="AA10" i="27" s="1"/>
  <c r="AB10" i="27" s="1"/>
  <c r="O11" i="25"/>
  <c r="P11" i="25" s="1"/>
  <c r="N11" i="27"/>
  <c r="M11" i="27"/>
  <c r="O11" i="27"/>
  <c r="P11" i="27" s="1"/>
  <c r="M11" i="25"/>
  <c r="Q11" i="25" s="1"/>
  <c r="H14" i="27"/>
  <c r="J13" i="27"/>
  <c r="L11" i="25"/>
  <c r="E14" i="27"/>
  <c r="G13" i="27"/>
  <c r="L11" i="27"/>
  <c r="E14" i="26"/>
  <c r="G13" i="26"/>
  <c r="H14" i="26"/>
  <c r="J13" i="26"/>
  <c r="K12" i="26"/>
  <c r="K12" i="25"/>
  <c r="O12" i="25" s="1"/>
  <c r="N11" i="24"/>
  <c r="E14" i="25"/>
  <c r="G13" i="25"/>
  <c r="J13" i="25"/>
  <c r="H14" i="25"/>
  <c r="M11" i="24"/>
  <c r="P11" i="24"/>
  <c r="L11" i="24"/>
  <c r="Q10" i="23"/>
  <c r="R10" i="23" s="1"/>
  <c r="AA10" i="23" s="1"/>
  <c r="AB10" i="23" s="1"/>
  <c r="R10" i="24"/>
  <c r="AA9" i="24"/>
  <c r="AB9" i="24" s="1"/>
  <c r="E14" i="24"/>
  <c r="G13" i="24"/>
  <c r="H14" i="24"/>
  <c r="J13" i="24"/>
  <c r="K12" i="24"/>
  <c r="L11" i="23"/>
  <c r="K12" i="23"/>
  <c r="N12" i="23" s="1"/>
  <c r="G13" i="23"/>
  <c r="E14" i="23"/>
  <c r="N11" i="23"/>
  <c r="O11" i="23"/>
  <c r="P11" i="23" s="1"/>
  <c r="M11" i="23"/>
  <c r="H14" i="23"/>
  <c r="J13" i="23"/>
  <c r="P14" i="10"/>
  <c r="L14" i="10"/>
  <c r="Q13" i="10"/>
  <c r="M14" i="10"/>
  <c r="N14" i="10"/>
  <c r="F42" i="10"/>
  <c r="E33" i="10"/>
  <c r="G32" i="10"/>
  <c r="H33" i="10"/>
  <c r="I15" i="10"/>
  <c r="J15" i="10" s="1"/>
  <c r="J22" i="31" a="1"/>
  <c r="I20" i="31" a="1"/>
  <c r="J22" i="31" l="1"/>
  <c r="Z33" i="25"/>
  <c r="Z34" i="25" s="1"/>
  <c r="Z35" i="25" s="1"/>
  <c r="Z36" i="25" s="1"/>
  <c r="Z37" i="25" s="1"/>
  <c r="Z38" i="25" s="1"/>
  <c r="Z39" i="25" s="1"/>
  <c r="I20" i="31"/>
  <c r="Y45" i="23"/>
  <c r="Y46" i="23" s="1"/>
  <c r="Y47" i="23" s="1"/>
  <c r="Y48" i="23" s="1"/>
  <c r="Y49" i="23" s="1"/>
  <c r="Y50" i="23" s="1"/>
  <c r="Y51" i="23" s="1"/>
  <c r="Z40" i="23"/>
  <c r="Z41" i="23" s="1"/>
  <c r="Z42" i="23" s="1"/>
  <c r="Z43" i="23" s="1"/>
  <c r="Z44" i="23" s="1"/>
  <c r="Y69" i="10"/>
  <c r="Y70" i="10" s="1"/>
  <c r="Y71" i="10" s="1"/>
  <c r="Y72" i="10" s="1"/>
  <c r="Y73" i="10" s="1"/>
  <c r="Z42" i="10"/>
  <c r="W16" i="27"/>
  <c r="X15" i="27"/>
  <c r="W16" i="26"/>
  <c r="X15" i="26"/>
  <c r="W16" i="25"/>
  <c r="X15" i="25"/>
  <c r="W16" i="24"/>
  <c r="X15" i="24"/>
  <c r="X14" i="23"/>
  <c r="W15" i="10"/>
  <c r="X14" i="10"/>
  <c r="R12" i="10"/>
  <c r="R13" i="10" s="1"/>
  <c r="M12" i="27"/>
  <c r="Q12" i="27" s="1"/>
  <c r="Q11" i="26"/>
  <c r="R11" i="26" s="1"/>
  <c r="AA11" i="26" s="1"/>
  <c r="AB11" i="26" s="1"/>
  <c r="R11" i="25"/>
  <c r="AA11" i="25" s="1"/>
  <c r="AB11" i="25" s="1"/>
  <c r="O12" i="27"/>
  <c r="P12" i="27" s="1"/>
  <c r="L12" i="27"/>
  <c r="P12" i="25"/>
  <c r="K13" i="27"/>
  <c r="N13" i="27" s="1"/>
  <c r="Q11" i="27"/>
  <c r="R11" i="27" s="1"/>
  <c r="H15" i="27"/>
  <c r="J14" i="27"/>
  <c r="G14" i="27"/>
  <c r="E15" i="27"/>
  <c r="Q11" i="24"/>
  <c r="R11" i="24" s="1"/>
  <c r="K13" i="26"/>
  <c r="N13" i="26" s="1"/>
  <c r="O12" i="26"/>
  <c r="P12" i="26" s="1"/>
  <c r="N12" i="26"/>
  <c r="M12" i="26"/>
  <c r="L12" i="26"/>
  <c r="H15" i="26"/>
  <c r="J14" i="26"/>
  <c r="G14" i="26"/>
  <c r="E15" i="26"/>
  <c r="K13" i="25"/>
  <c r="N13" i="25" s="1"/>
  <c r="M12" i="25"/>
  <c r="N12" i="25"/>
  <c r="L12" i="25"/>
  <c r="J14" i="25"/>
  <c r="H15" i="25"/>
  <c r="G14" i="25"/>
  <c r="E15" i="25"/>
  <c r="Q11" i="23"/>
  <c r="R11" i="23" s="1"/>
  <c r="AA11" i="23" s="1"/>
  <c r="AB11" i="23" s="1"/>
  <c r="M12" i="23"/>
  <c r="Q12" i="23" s="1"/>
  <c r="O12" i="23"/>
  <c r="P12" i="23" s="1"/>
  <c r="AA10" i="24"/>
  <c r="AB10" i="24" s="1"/>
  <c r="O12" i="24"/>
  <c r="P12" i="24" s="1"/>
  <c r="N12" i="24"/>
  <c r="M12" i="24"/>
  <c r="G14" i="24"/>
  <c r="E15" i="24"/>
  <c r="L12" i="24"/>
  <c r="J14" i="24"/>
  <c r="H15" i="24"/>
  <c r="K13" i="24"/>
  <c r="L12" i="23"/>
  <c r="K13" i="23"/>
  <c r="O13" i="23" s="1"/>
  <c r="E15" i="23"/>
  <c r="G14" i="23"/>
  <c r="J14" i="23"/>
  <c r="H15" i="23"/>
  <c r="K15" i="10"/>
  <c r="O15" i="10" s="1"/>
  <c r="P15" i="10" s="1"/>
  <c r="Q14" i="10"/>
  <c r="F43" i="10"/>
  <c r="H34" i="10"/>
  <c r="G33" i="10"/>
  <c r="E34" i="10"/>
  <c r="I16" i="10"/>
  <c r="J16" i="10" s="1"/>
  <c r="K16" i="10" s="1"/>
  <c r="O16" i="10" s="1"/>
  <c r="J21" i="31" a="1"/>
  <c r="E25" i="31" a="1"/>
  <c r="I19" i="31" a="1"/>
  <c r="I19" i="31" l="1"/>
  <c r="J21" i="31"/>
  <c r="Z40" i="25"/>
  <c r="Z41" i="25" s="1"/>
  <c r="Z42" i="25" s="1"/>
  <c r="Z43" i="25" s="1"/>
  <c r="Z44" i="25" s="1"/>
  <c r="E25" i="31"/>
  <c r="Z45" i="23"/>
  <c r="Z46" i="23" s="1"/>
  <c r="Z47" i="23" s="1"/>
  <c r="Z48" i="23" s="1"/>
  <c r="Z49" i="23" s="1"/>
  <c r="Z50" i="23" s="1"/>
  <c r="Z51" i="23" s="1"/>
  <c r="Y52" i="23"/>
  <c r="Y53" i="23" s="1"/>
  <c r="Y54" i="23" s="1"/>
  <c r="Y55" i="23" s="1"/>
  <c r="Y56" i="23" s="1"/>
  <c r="Y74" i="10"/>
  <c r="Y75" i="10" s="1"/>
  <c r="Y76" i="10" s="1"/>
  <c r="Y77" i="10" s="1"/>
  <c r="Y78" i="10" s="1"/>
  <c r="Y79" i="10" s="1"/>
  <c r="Y80" i="10" s="1"/>
  <c r="Y81" i="10" s="1"/>
  <c r="Y82" i="10" s="1"/>
  <c r="Y83" i="10" s="1"/>
  <c r="Y84" i="10" s="1"/>
  <c r="Y85" i="10" s="1"/>
  <c r="Y86" i="10" s="1"/>
  <c r="Y87" i="10" s="1"/>
  <c r="Y88" i="10" s="1"/>
  <c r="Y89" i="10" s="1"/>
  <c r="Y90" i="10" s="1"/>
  <c r="Y91" i="10" s="1"/>
  <c r="Y92" i="10" s="1"/>
  <c r="Y93" i="10" s="1"/>
  <c r="Y94" i="10" s="1"/>
  <c r="Y95" i="10" s="1"/>
  <c r="Y96" i="10" s="1"/>
  <c r="Y97" i="10" s="1"/>
  <c r="Y98" i="10" s="1"/>
  <c r="Y99" i="10" s="1"/>
  <c r="Y100" i="10" s="1"/>
  <c r="Y101" i="10" s="1"/>
  <c r="Y102" i="10" s="1"/>
  <c r="Y103" i="10" s="1"/>
  <c r="Y104" i="10" s="1"/>
  <c r="Z43" i="10"/>
  <c r="W17" i="27"/>
  <c r="X16" i="27"/>
  <c r="W17" i="26"/>
  <c r="X16" i="26"/>
  <c r="W17" i="25"/>
  <c r="X16" i="25"/>
  <c r="W17" i="24"/>
  <c r="X16" i="24"/>
  <c r="X15" i="23"/>
  <c r="W16" i="10"/>
  <c r="X15" i="10"/>
  <c r="L13" i="26"/>
  <c r="AA12" i="10"/>
  <c r="AB12" i="10" s="1"/>
  <c r="L13" i="27"/>
  <c r="O13" i="27"/>
  <c r="P13" i="27" s="1"/>
  <c r="M13" i="27"/>
  <c r="Q13" i="27" s="1"/>
  <c r="R12" i="27"/>
  <c r="AA12" i="27" s="1"/>
  <c r="AB12" i="27" s="1"/>
  <c r="AA11" i="27"/>
  <c r="AB11" i="27" s="1"/>
  <c r="O13" i="26"/>
  <c r="P13" i="26" s="1"/>
  <c r="M13" i="26"/>
  <c r="Q13" i="26" s="1"/>
  <c r="H16" i="27"/>
  <c r="J15" i="27"/>
  <c r="O13" i="25"/>
  <c r="P13" i="25" s="1"/>
  <c r="L13" i="25"/>
  <c r="K14" i="27"/>
  <c r="G15" i="27"/>
  <c r="E16" i="27"/>
  <c r="Q12" i="26"/>
  <c r="R12" i="26" s="1"/>
  <c r="Q12" i="25"/>
  <c r="R12" i="25" s="1"/>
  <c r="AA12" i="25" s="1"/>
  <c r="AB12" i="25" s="1"/>
  <c r="K14" i="26"/>
  <c r="O14" i="26" s="1"/>
  <c r="M13" i="25"/>
  <c r="Q13" i="25" s="1"/>
  <c r="G15" i="26"/>
  <c r="E16" i="26"/>
  <c r="H16" i="26"/>
  <c r="J15" i="26"/>
  <c r="K14" i="25"/>
  <c r="O14" i="25" s="1"/>
  <c r="G15" i="25"/>
  <c r="E16" i="25"/>
  <c r="J15" i="25"/>
  <c r="H16" i="25"/>
  <c r="R12" i="23"/>
  <c r="L13" i="24"/>
  <c r="N13" i="23"/>
  <c r="K14" i="24"/>
  <c r="M14" i="24" s="1"/>
  <c r="P13" i="23"/>
  <c r="M13" i="24"/>
  <c r="O13" i="24"/>
  <c r="P13" i="24" s="1"/>
  <c r="N13" i="24"/>
  <c r="G15" i="24"/>
  <c r="E16" i="24"/>
  <c r="L13" i="23"/>
  <c r="J15" i="24"/>
  <c r="H16" i="24"/>
  <c r="AA11" i="24"/>
  <c r="AB11" i="24" s="1"/>
  <c r="Q12" i="24"/>
  <c r="R12" i="24" s="1"/>
  <c r="M13" i="23"/>
  <c r="K14" i="23"/>
  <c r="G15" i="23"/>
  <c r="E16" i="23"/>
  <c r="J15" i="23"/>
  <c r="H16" i="23"/>
  <c r="N15" i="10"/>
  <c r="M15" i="10"/>
  <c r="P16" i="10"/>
  <c r="AA13" i="10"/>
  <c r="AB13" i="10" s="1"/>
  <c r="L15" i="10"/>
  <c r="R14" i="10"/>
  <c r="AA14" i="10" s="1"/>
  <c r="AB14" i="10" s="1"/>
  <c r="F44" i="10"/>
  <c r="M16" i="10"/>
  <c r="N16" i="10"/>
  <c r="G34" i="10"/>
  <c r="E35" i="10"/>
  <c r="H35" i="10"/>
  <c r="I17" i="10"/>
  <c r="J17" i="10" s="1"/>
  <c r="K17" i="10" s="1"/>
  <c r="O17" i="10" s="1"/>
  <c r="I18" i="31" a="1"/>
  <c r="I10" i="31" a="1"/>
  <c r="J20" i="31" a="1"/>
  <c r="J20" i="31" l="1"/>
  <c r="Z45" i="25"/>
  <c r="Z46" i="25" s="1"/>
  <c r="Z47" i="25" s="1"/>
  <c r="Z48" i="25" s="1"/>
  <c r="Z49" i="25" s="1"/>
  <c r="Z50" i="25" s="1"/>
  <c r="Z51" i="25" s="1"/>
  <c r="I10" i="31"/>
  <c r="I18" i="31"/>
  <c r="Y105" i="10"/>
  <c r="Y106" i="10" s="1"/>
  <c r="Y107" i="10" s="1"/>
  <c r="Y108" i="10" s="1"/>
  <c r="Y109" i="10" s="1"/>
  <c r="Y110" i="10" s="1"/>
  <c r="Y111" i="10" s="1"/>
  <c r="Y57" i="23"/>
  <c r="Y58" i="23" s="1"/>
  <c r="Y59" i="23" s="1"/>
  <c r="Y60" i="23" s="1"/>
  <c r="Y61" i="23" s="1"/>
  <c r="Y62" i="23" s="1"/>
  <c r="Y63" i="23" s="1"/>
  <c r="Z52" i="23"/>
  <c r="Z53" i="23" s="1"/>
  <c r="Z54" i="23" s="1"/>
  <c r="Z55" i="23" s="1"/>
  <c r="Z56" i="23" s="1"/>
  <c r="Z44" i="10"/>
  <c r="W18" i="27"/>
  <c r="X17" i="27"/>
  <c r="W18" i="26"/>
  <c r="X17" i="26"/>
  <c r="W18" i="25"/>
  <c r="X17" i="25"/>
  <c r="W18" i="24"/>
  <c r="X17" i="24"/>
  <c r="X16" i="23"/>
  <c r="X16" i="10"/>
  <c r="W17" i="10"/>
  <c r="L14" i="27"/>
  <c r="R13" i="27"/>
  <c r="AA13" i="27" s="1"/>
  <c r="AB13" i="27" s="1"/>
  <c r="R13" i="26"/>
  <c r="AA13" i="26" s="1"/>
  <c r="AB13" i="26" s="1"/>
  <c r="K15" i="27"/>
  <c r="R13" i="25"/>
  <c r="AA13" i="25" s="1"/>
  <c r="AB13" i="25" s="1"/>
  <c r="M14" i="26"/>
  <c r="AA12" i="26"/>
  <c r="AB12" i="26" s="1"/>
  <c r="E17" i="27"/>
  <c r="G16" i="27"/>
  <c r="K15" i="26"/>
  <c r="M15" i="26" s="1"/>
  <c r="H17" i="27"/>
  <c r="J16" i="27"/>
  <c r="P14" i="25"/>
  <c r="O14" i="27"/>
  <c r="P14" i="27" s="1"/>
  <c r="N14" i="27"/>
  <c r="M14" i="27"/>
  <c r="P14" i="26"/>
  <c r="L14" i="26"/>
  <c r="N14" i="26"/>
  <c r="H17" i="26"/>
  <c r="J16" i="26"/>
  <c r="L14" i="25"/>
  <c r="G16" i="26"/>
  <c r="E17" i="26"/>
  <c r="Q13" i="23"/>
  <c r="R13" i="23" s="1"/>
  <c r="AA13" i="23" s="1"/>
  <c r="AB13" i="23" s="1"/>
  <c r="M14" i="25"/>
  <c r="N14" i="25"/>
  <c r="AA12" i="23"/>
  <c r="AB12" i="23" s="1"/>
  <c r="K15" i="25"/>
  <c r="O15" i="25" s="1"/>
  <c r="J16" i="25"/>
  <c r="H17" i="25"/>
  <c r="G16" i="25"/>
  <c r="E17" i="25"/>
  <c r="L14" i="24"/>
  <c r="N14" i="24"/>
  <c r="Q14" i="24" s="1"/>
  <c r="O14" i="24"/>
  <c r="P14" i="24" s="1"/>
  <c r="AA12" i="24"/>
  <c r="AB12" i="24" s="1"/>
  <c r="H17" i="24"/>
  <c r="J16" i="24"/>
  <c r="K15" i="24"/>
  <c r="G16" i="24"/>
  <c r="E17" i="24"/>
  <c r="Q13" i="24"/>
  <c r="R13" i="24" s="1"/>
  <c r="J16" i="23"/>
  <c r="H17" i="23"/>
  <c r="K15" i="23"/>
  <c r="E17" i="23"/>
  <c r="G16" i="23"/>
  <c r="N14" i="23"/>
  <c r="M14" i="23"/>
  <c r="O14" i="23"/>
  <c r="P14" i="23" s="1"/>
  <c r="L14" i="23"/>
  <c r="L16" i="10"/>
  <c r="L17" i="10" s="1"/>
  <c r="Q15" i="10"/>
  <c r="R15" i="10" s="1"/>
  <c r="P17" i="10"/>
  <c r="G35" i="10"/>
  <c r="E36" i="10"/>
  <c r="Q16" i="10"/>
  <c r="F45" i="10"/>
  <c r="M17" i="10"/>
  <c r="N17" i="10"/>
  <c r="H36" i="10"/>
  <c r="I18" i="10"/>
  <c r="J18" i="10" s="1"/>
  <c r="K18" i="10" s="1"/>
  <c r="O18" i="10" s="1"/>
  <c r="J18" i="31" a="1"/>
  <c r="I9" i="31" a="1"/>
  <c r="I17" i="31" a="1"/>
  <c r="J19" i="31" a="1"/>
  <c r="J19" i="31" l="1"/>
  <c r="Z52" i="25"/>
  <c r="Z53" i="25" s="1"/>
  <c r="Z54" i="25" s="1"/>
  <c r="Z55" i="25" s="1"/>
  <c r="Z56" i="25" s="1"/>
  <c r="Z57" i="25" s="1"/>
  <c r="Z58" i="25" s="1"/>
  <c r="Z59" i="25" s="1"/>
  <c r="Z60" i="25" s="1"/>
  <c r="Z61" i="25" s="1"/>
  <c r="Z62" i="25" s="1"/>
  <c r="Z63" i="25" s="1"/>
  <c r="Z64" i="25" s="1"/>
  <c r="Z65" i="25" s="1"/>
  <c r="Z66" i="25" s="1"/>
  <c r="Z67" i="25" s="1"/>
  <c r="Z68" i="25" s="1"/>
  <c r="Z69" i="25" s="1"/>
  <c r="Z70" i="25" s="1"/>
  <c r="Z71" i="25" s="1"/>
  <c r="Z72" i="25" s="1"/>
  <c r="Z73" i="25" s="1"/>
  <c r="Z74" i="25" s="1"/>
  <c r="Z75" i="25" s="1"/>
  <c r="Z76" i="25" s="1"/>
  <c r="Z77" i="25" s="1"/>
  <c r="Z78" i="25" s="1"/>
  <c r="Z79" i="25" s="1"/>
  <c r="Z80" i="25" s="1"/>
  <c r="Z81" i="25" s="1"/>
  <c r="Z82" i="25" s="1"/>
  <c r="Z83" i="25" s="1"/>
  <c r="Z84" i="25" s="1"/>
  <c r="Z85" i="25" s="1"/>
  <c r="Z86" i="25" s="1"/>
  <c r="Z87" i="25" s="1"/>
  <c r="Z88" i="25" s="1"/>
  <c r="Z89" i="25" s="1"/>
  <c r="Z90" i="25" s="1"/>
  <c r="Z91" i="25" s="1"/>
  <c r="Z92" i="25" s="1"/>
  <c r="Z93" i="25" s="1"/>
  <c r="Z94" i="25" s="1"/>
  <c r="Z95" i="25" s="1"/>
  <c r="Z96" i="25" s="1"/>
  <c r="Z97" i="25" s="1"/>
  <c r="Z98" i="25" s="1"/>
  <c r="Z99" i="25" s="1"/>
  <c r="Z100" i="25" s="1"/>
  <c r="Z101" i="25" s="1"/>
  <c r="Z102" i="25" s="1"/>
  <c r="Z103" i="25" s="1"/>
  <c r="Z104" i="25" s="1"/>
  <c r="Z105" i="25" s="1"/>
  <c r="Z106" i="25" s="1"/>
  <c r="Z107" i="25" s="1"/>
  <c r="Z108" i="25" s="1"/>
  <c r="Z109" i="25" s="1"/>
  <c r="Z110" i="25" s="1"/>
  <c r="Z111" i="25" s="1"/>
  <c r="Z112" i="25" s="1"/>
  <c r="Z113" i="25" s="1"/>
  <c r="Z114" i="25" s="1"/>
  <c r="Z115" i="25" s="1"/>
  <c r="Z116" i="25" s="1"/>
  <c r="Z117" i="25" s="1"/>
  <c r="Z118" i="25" s="1"/>
  <c r="Z119" i="25" s="1"/>
  <c r="Z120" i="25" s="1"/>
  <c r="Z121" i="25" s="1"/>
  <c r="Z122" i="25" s="1"/>
  <c r="Z123" i="25" s="1"/>
  <c r="Z124" i="25" s="1"/>
  <c r="Z125" i="25" s="1"/>
  <c r="Z126" i="25" s="1"/>
  <c r="Z127" i="25" s="1"/>
  <c r="I9" i="31"/>
  <c r="I17" i="31"/>
  <c r="J18" i="31"/>
  <c r="Y112" i="10"/>
  <c r="Y113" i="10" s="1"/>
  <c r="Y114" i="10" s="1"/>
  <c r="Y115" i="10" s="1"/>
  <c r="Y116" i="10" s="1"/>
  <c r="Y64" i="23"/>
  <c r="Y65" i="23" s="1"/>
  <c r="Y66" i="23" s="1"/>
  <c r="Y67" i="23" s="1"/>
  <c r="Y68" i="23" s="1"/>
  <c r="Z57" i="23"/>
  <c r="Z58" i="23" s="1"/>
  <c r="Z59" i="23" s="1"/>
  <c r="Z60" i="23" s="1"/>
  <c r="Z61" i="23" s="1"/>
  <c r="Z62" i="23" s="1"/>
  <c r="Z63" i="23" s="1"/>
  <c r="Z45" i="10"/>
  <c r="W19" i="27"/>
  <c r="X18" i="27"/>
  <c r="W19" i="26"/>
  <c r="X18" i="26"/>
  <c r="W19" i="25"/>
  <c r="X18" i="25"/>
  <c r="W19" i="24"/>
  <c r="X18" i="24"/>
  <c r="X17" i="23"/>
  <c r="W18" i="10"/>
  <c r="X17" i="10"/>
  <c r="L15" i="27"/>
  <c r="M15" i="27"/>
  <c r="N15" i="27"/>
  <c r="O15" i="27"/>
  <c r="P15" i="27" s="1"/>
  <c r="Q14" i="27"/>
  <c r="R14" i="27" s="1"/>
  <c r="AA14" i="27" s="1"/>
  <c r="AB14" i="27" s="1"/>
  <c r="Q14" i="26"/>
  <c r="R14" i="26" s="1"/>
  <c r="AA14" i="26" s="1"/>
  <c r="AB14" i="26" s="1"/>
  <c r="O15" i="26"/>
  <c r="P15" i="26" s="1"/>
  <c r="L15" i="26"/>
  <c r="L15" i="25"/>
  <c r="N15" i="26"/>
  <c r="Q15" i="26" s="1"/>
  <c r="K16" i="27"/>
  <c r="E18" i="27"/>
  <c r="G17" i="27"/>
  <c r="P15" i="25"/>
  <c r="H18" i="27"/>
  <c r="J17" i="27"/>
  <c r="Q14" i="25"/>
  <c r="R14" i="25" s="1"/>
  <c r="AA14" i="25" s="1"/>
  <c r="AB14" i="25" s="1"/>
  <c r="K16" i="26"/>
  <c r="E18" i="26"/>
  <c r="G17" i="26"/>
  <c r="H18" i="26"/>
  <c r="J17" i="26"/>
  <c r="M15" i="25"/>
  <c r="N15" i="25"/>
  <c r="G17" i="25"/>
  <c r="E18" i="25"/>
  <c r="K16" i="25"/>
  <c r="H18" i="25"/>
  <c r="J17" i="25"/>
  <c r="K16" i="24"/>
  <c r="M16" i="24" s="1"/>
  <c r="R14" i="24"/>
  <c r="AA13" i="24"/>
  <c r="AB13" i="24" s="1"/>
  <c r="E18" i="24"/>
  <c r="G17" i="24"/>
  <c r="J17" i="24"/>
  <c r="H18" i="24"/>
  <c r="O15" i="24"/>
  <c r="P15" i="24" s="1"/>
  <c r="N15" i="24"/>
  <c r="M15" i="24"/>
  <c r="L15" i="24"/>
  <c r="L15" i="23"/>
  <c r="G17" i="23"/>
  <c r="E18" i="23"/>
  <c r="J17" i="23"/>
  <c r="H18" i="23"/>
  <c r="Q14" i="23"/>
  <c r="R14" i="23" s="1"/>
  <c r="N15" i="23"/>
  <c r="O15" i="23"/>
  <c r="P15" i="23" s="1"/>
  <c r="M15" i="23"/>
  <c r="K16" i="23"/>
  <c r="R16" i="10"/>
  <c r="AA16" i="10" s="1"/>
  <c r="AB16" i="10" s="1"/>
  <c r="P18" i="10"/>
  <c r="AA15" i="10"/>
  <c r="L18" i="10"/>
  <c r="E37" i="10"/>
  <c r="G36" i="10"/>
  <c r="N18" i="10"/>
  <c r="M18" i="10"/>
  <c r="F46" i="10"/>
  <c r="Q17" i="10"/>
  <c r="H37" i="10"/>
  <c r="I19" i="10"/>
  <c r="J19" i="10" s="1"/>
  <c r="K19" i="10" s="1"/>
  <c r="O19" i="10" s="1"/>
  <c r="F25" i="31" a="1"/>
  <c r="I16" i="31" a="1"/>
  <c r="J17" i="31" a="1"/>
  <c r="I8" i="31" a="1"/>
  <c r="H25" i="31" a="1"/>
  <c r="H25" i="31" l="1"/>
  <c r="F25" i="31"/>
  <c r="J17" i="31"/>
  <c r="I8" i="31"/>
  <c r="I16" i="31"/>
  <c r="Z64" i="23"/>
  <c r="Z65" i="23" s="1"/>
  <c r="Z66" i="23" s="1"/>
  <c r="Z67" i="23" s="1"/>
  <c r="Z68" i="23" s="1"/>
  <c r="Y117" i="10"/>
  <c r="Y118" i="10" s="1"/>
  <c r="Y119" i="10" s="1"/>
  <c r="Y120" i="10" s="1"/>
  <c r="Y121" i="10" s="1"/>
  <c r="Y69" i="23"/>
  <c r="Y70" i="23" s="1"/>
  <c r="Y71" i="23" s="1"/>
  <c r="Y72" i="23" s="1"/>
  <c r="Y73" i="23" s="1"/>
  <c r="Y74" i="23" s="1"/>
  <c r="Y75" i="23" s="1"/>
  <c r="Z46" i="10"/>
  <c r="W20" i="27"/>
  <c r="X19" i="27"/>
  <c r="W20" i="26"/>
  <c r="X19" i="26"/>
  <c r="W20" i="25"/>
  <c r="X19" i="25"/>
  <c r="W20" i="24"/>
  <c r="X19" i="24"/>
  <c r="X18" i="23"/>
  <c r="X18" i="10"/>
  <c r="W19" i="10"/>
  <c r="W20" i="10" s="1"/>
  <c r="L16" i="27"/>
  <c r="Q15" i="27"/>
  <c r="R15" i="27" s="1"/>
  <c r="AA15" i="27" s="1"/>
  <c r="AB15" i="27" s="1"/>
  <c r="R15" i="26"/>
  <c r="AA15" i="26" s="1"/>
  <c r="AB15" i="26" s="1"/>
  <c r="L16" i="25"/>
  <c r="L16" i="26"/>
  <c r="Q15" i="25"/>
  <c r="R15" i="25" s="1"/>
  <c r="AA15" i="25" s="1"/>
  <c r="AB15" i="25" s="1"/>
  <c r="G18" i="27"/>
  <c r="E19" i="27"/>
  <c r="K17" i="27"/>
  <c r="O16" i="27"/>
  <c r="P16" i="27" s="1"/>
  <c r="N16" i="27"/>
  <c r="M16" i="27"/>
  <c r="H19" i="27"/>
  <c r="J18" i="27"/>
  <c r="E19" i="26"/>
  <c r="G18" i="26"/>
  <c r="K17" i="26"/>
  <c r="O16" i="26"/>
  <c r="P16" i="26" s="1"/>
  <c r="N16" i="26"/>
  <c r="M16" i="26"/>
  <c r="H19" i="26"/>
  <c r="J18" i="26"/>
  <c r="K17" i="25"/>
  <c r="O16" i="25"/>
  <c r="P16" i="25" s="1"/>
  <c r="N16" i="25"/>
  <c r="M16" i="25"/>
  <c r="H19" i="25"/>
  <c r="J18" i="25"/>
  <c r="E19" i="25"/>
  <c r="G18" i="25"/>
  <c r="N16" i="24"/>
  <c r="Q16" i="24" s="1"/>
  <c r="O16" i="24"/>
  <c r="P16" i="24" s="1"/>
  <c r="L16" i="24"/>
  <c r="E19" i="24"/>
  <c r="G18" i="24"/>
  <c r="H19" i="24"/>
  <c r="J18" i="24"/>
  <c r="Q15" i="24"/>
  <c r="R15" i="24" s="1"/>
  <c r="K17" i="24"/>
  <c r="AA14" i="24"/>
  <c r="AB14" i="24" s="1"/>
  <c r="E19" i="23"/>
  <c r="G18" i="23"/>
  <c r="N16" i="23"/>
  <c r="M16" i="23"/>
  <c r="O16" i="23"/>
  <c r="P16" i="23" s="1"/>
  <c r="AA14" i="23"/>
  <c r="AB14" i="23" s="1"/>
  <c r="H19" i="23"/>
  <c r="J18" i="23"/>
  <c r="Q15" i="23"/>
  <c r="R15" i="23" s="1"/>
  <c r="K17" i="23"/>
  <c r="L16" i="23"/>
  <c r="R17" i="10"/>
  <c r="AA17" i="10" s="1"/>
  <c r="AB17" i="10" s="1"/>
  <c r="AB15" i="10"/>
  <c r="P19" i="10"/>
  <c r="E38" i="10"/>
  <c r="G37" i="10"/>
  <c r="L19" i="10"/>
  <c r="Q18" i="10"/>
  <c r="M19" i="10"/>
  <c r="N19" i="10"/>
  <c r="F47" i="10"/>
  <c r="H38" i="10"/>
  <c r="I20" i="10"/>
  <c r="J20" i="10" s="1"/>
  <c r="I7" i="31" a="1"/>
  <c r="G25" i="31" a="1"/>
  <c r="I15" i="31" a="1"/>
  <c r="J16" i="31" a="1"/>
  <c r="G25" i="31" l="1"/>
  <c r="K25" i="31" s="1"/>
  <c r="J16" i="31"/>
  <c r="I15" i="31"/>
  <c r="I7" i="31"/>
  <c r="Z69" i="23"/>
  <c r="Z70" i="23" s="1"/>
  <c r="Z71" i="23" s="1"/>
  <c r="Z72" i="23" s="1"/>
  <c r="Z73" i="23" s="1"/>
  <c r="Z74" i="23" s="1"/>
  <c r="Z75" i="23" s="1"/>
  <c r="Y76" i="23"/>
  <c r="Y77" i="23" s="1"/>
  <c r="Y78" i="23" s="1"/>
  <c r="Y79" i="23" s="1"/>
  <c r="Y80" i="23" s="1"/>
  <c r="Y122" i="10"/>
  <c r="Y123" i="10" s="1"/>
  <c r="Y124" i="10" s="1"/>
  <c r="Y125" i="10" s="1"/>
  <c r="Y126" i="10" s="1"/>
  <c r="Y127" i="10" s="1"/>
  <c r="Z47" i="10"/>
  <c r="W21" i="27"/>
  <c r="W21" i="26"/>
  <c r="W21" i="25"/>
  <c r="W21" i="24"/>
  <c r="W20" i="23"/>
  <c r="X19" i="23"/>
  <c r="W21" i="10"/>
  <c r="X19" i="10"/>
  <c r="L17" i="25"/>
  <c r="L17" i="26"/>
  <c r="Q16" i="27"/>
  <c r="R16" i="27" s="1"/>
  <c r="AA16" i="27" s="1"/>
  <c r="AB16" i="27" s="1"/>
  <c r="K18" i="27"/>
  <c r="O18" i="27" s="1"/>
  <c r="Q16" i="26"/>
  <c r="R16" i="26" s="1"/>
  <c r="AA16" i="26" s="1"/>
  <c r="AB16" i="26" s="1"/>
  <c r="H20" i="27"/>
  <c r="J19" i="27"/>
  <c r="E20" i="27"/>
  <c r="G19" i="27"/>
  <c r="M17" i="27"/>
  <c r="O17" i="27"/>
  <c r="P17" i="27" s="1"/>
  <c r="N17" i="27"/>
  <c r="L17" i="27"/>
  <c r="M17" i="25"/>
  <c r="K18" i="26"/>
  <c r="E20" i="26"/>
  <c r="G19" i="26"/>
  <c r="O17" i="25"/>
  <c r="P17" i="25" s="1"/>
  <c r="H20" i="26"/>
  <c r="J19" i="26"/>
  <c r="O17" i="26"/>
  <c r="P17" i="26" s="1"/>
  <c r="M17" i="26"/>
  <c r="N17" i="26"/>
  <c r="N17" i="25"/>
  <c r="K18" i="25"/>
  <c r="O18" i="25" s="1"/>
  <c r="G19" i="25"/>
  <c r="E20" i="25"/>
  <c r="L17" i="24"/>
  <c r="H20" i="25"/>
  <c r="J19" i="25"/>
  <c r="Q16" i="25"/>
  <c r="R16" i="25" s="1"/>
  <c r="K18" i="24"/>
  <c r="Q16" i="23"/>
  <c r="R16" i="23" s="1"/>
  <c r="R16" i="24"/>
  <c r="AA15" i="24"/>
  <c r="AB15" i="24" s="1"/>
  <c r="N17" i="24"/>
  <c r="O17" i="24"/>
  <c r="P17" i="24" s="1"/>
  <c r="M17" i="24"/>
  <c r="H20" i="24"/>
  <c r="J19" i="24"/>
  <c r="E20" i="24"/>
  <c r="G19" i="24"/>
  <c r="AA15" i="23"/>
  <c r="AB15" i="23" s="1"/>
  <c r="H20" i="23"/>
  <c r="J19" i="23"/>
  <c r="N17" i="23"/>
  <c r="M17" i="23"/>
  <c r="O17" i="23"/>
  <c r="P17" i="23" s="1"/>
  <c r="L17" i="23"/>
  <c r="K18" i="23"/>
  <c r="G19" i="23"/>
  <c r="E20" i="23"/>
  <c r="R18" i="10"/>
  <c r="AA18" i="10" s="1"/>
  <c r="AB18" i="10" s="1"/>
  <c r="K20" i="10"/>
  <c r="O20" i="10" s="1"/>
  <c r="P20" i="10" s="1"/>
  <c r="E39" i="10"/>
  <c r="G38" i="10"/>
  <c r="F48" i="10"/>
  <c r="Q19" i="10"/>
  <c r="H39" i="10"/>
  <c r="I21" i="10"/>
  <c r="J21" i="10" s="1"/>
  <c r="K21" i="10" s="1"/>
  <c r="O21" i="10" s="1"/>
  <c r="L25" i="31" a="1"/>
  <c r="J15" i="31" a="1"/>
  <c r="I14" i="31" a="1"/>
  <c r="E24" i="31" a="1"/>
  <c r="E24" i="31" l="1"/>
  <c r="L25" i="31"/>
  <c r="J15" i="31"/>
  <c r="I14" i="31"/>
  <c r="Z76" i="23"/>
  <c r="Z77" i="23" s="1"/>
  <c r="Z78" i="23" s="1"/>
  <c r="Z79" i="23" s="1"/>
  <c r="Z80" i="23" s="1"/>
  <c r="Y81" i="23"/>
  <c r="Y82" i="23" s="1"/>
  <c r="Y83" i="23" s="1"/>
  <c r="Y84" i="23" s="1"/>
  <c r="Y85" i="23" s="1"/>
  <c r="Y86" i="23" s="1"/>
  <c r="Y87" i="23" s="1"/>
  <c r="Z48" i="10"/>
  <c r="W22" i="27"/>
  <c r="W22" i="26"/>
  <c r="W22" i="25"/>
  <c r="W22" i="24"/>
  <c r="W21" i="23"/>
  <c r="W22" i="10"/>
  <c r="R19" i="10"/>
  <c r="AA19" i="10" s="1"/>
  <c r="AB19" i="10" s="1"/>
  <c r="K19" i="27"/>
  <c r="O19" i="27" s="1"/>
  <c r="Q17" i="27"/>
  <c r="R17" i="27" s="1"/>
  <c r="AA17" i="27" s="1"/>
  <c r="AB17" i="27" s="1"/>
  <c r="L18" i="27"/>
  <c r="M18" i="27"/>
  <c r="N18" i="27"/>
  <c r="P18" i="27"/>
  <c r="M18" i="25"/>
  <c r="N18" i="25"/>
  <c r="Q17" i="25"/>
  <c r="R17" i="25" s="1"/>
  <c r="K19" i="26"/>
  <c r="O19" i="26" s="1"/>
  <c r="H21" i="27"/>
  <c r="J20" i="27"/>
  <c r="E21" i="27"/>
  <c r="G20" i="27"/>
  <c r="P18" i="25"/>
  <c r="Q17" i="26"/>
  <c r="R17" i="26" s="1"/>
  <c r="AA17" i="26" s="1"/>
  <c r="AB17" i="26" s="1"/>
  <c r="H21" i="26"/>
  <c r="J20" i="26"/>
  <c r="M18" i="26"/>
  <c r="O18" i="26"/>
  <c r="P18" i="26" s="1"/>
  <c r="N18" i="26"/>
  <c r="L18" i="26"/>
  <c r="E21" i="26"/>
  <c r="G20" i="26"/>
  <c r="K19" i="25"/>
  <c r="N19" i="25" s="1"/>
  <c r="L18" i="25"/>
  <c r="H21" i="25"/>
  <c r="J20" i="25"/>
  <c r="AA16" i="25"/>
  <c r="AB16" i="25" s="1"/>
  <c r="E21" i="25"/>
  <c r="G20" i="25"/>
  <c r="K19" i="24"/>
  <c r="N19" i="24" s="1"/>
  <c r="L18" i="24"/>
  <c r="N18" i="24"/>
  <c r="M18" i="24"/>
  <c r="O18" i="24"/>
  <c r="P18" i="24" s="1"/>
  <c r="H21" i="24"/>
  <c r="J20" i="24"/>
  <c r="E21" i="24"/>
  <c r="G20" i="24"/>
  <c r="K19" i="23"/>
  <c r="O19" i="23" s="1"/>
  <c r="Q17" i="24"/>
  <c r="R17" i="24" s="1"/>
  <c r="AA16" i="24"/>
  <c r="AB16" i="24" s="1"/>
  <c r="Q17" i="23"/>
  <c r="R17" i="23" s="1"/>
  <c r="H21" i="23"/>
  <c r="J20" i="23"/>
  <c r="E21" i="23"/>
  <c r="G20" i="23"/>
  <c r="O18" i="23"/>
  <c r="P18" i="23" s="1"/>
  <c r="N18" i="23"/>
  <c r="M18" i="23"/>
  <c r="L18" i="23"/>
  <c r="AA16" i="23"/>
  <c r="AB16" i="23" s="1"/>
  <c r="P21" i="10"/>
  <c r="M20" i="10"/>
  <c r="E40" i="10"/>
  <c r="G39" i="10"/>
  <c r="N20" i="10"/>
  <c r="L20" i="10"/>
  <c r="M21" i="10"/>
  <c r="N21" i="10"/>
  <c r="F49" i="10"/>
  <c r="H40" i="10"/>
  <c r="I22" i="10"/>
  <c r="J22" i="10" s="1"/>
  <c r="K22" i="10" s="1"/>
  <c r="O22" i="10" s="1"/>
  <c r="I13" i="31" a="1"/>
  <c r="J14" i="31" a="1"/>
  <c r="J14" i="31" l="1"/>
  <c r="I13" i="31"/>
  <c r="Z81" i="23"/>
  <c r="Z82" i="23" s="1"/>
  <c r="Z83" i="23" s="1"/>
  <c r="Z84" i="23" s="1"/>
  <c r="Z85" i="23" s="1"/>
  <c r="Z86" i="23" s="1"/>
  <c r="Z87" i="23" s="1"/>
  <c r="Y88" i="23"/>
  <c r="Y89" i="23" s="1"/>
  <c r="Y90" i="23" s="1"/>
  <c r="Y91" i="23" s="1"/>
  <c r="Y92" i="23" s="1"/>
  <c r="Z49" i="10"/>
  <c r="W23" i="27"/>
  <c r="W23" i="26"/>
  <c r="W23" i="25"/>
  <c r="W23" i="24"/>
  <c r="W22" i="23"/>
  <c r="W23" i="10"/>
  <c r="M19" i="27"/>
  <c r="Q18" i="25"/>
  <c r="R18" i="25" s="1"/>
  <c r="N19" i="27"/>
  <c r="L19" i="27"/>
  <c r="L19" i="26"/>
  <c r="P19" i="27"/>
  <c r="Q18" i="27"/>
  <c r="R18" i="27" s="1"/>
  <c r="AA18" i="27" s="1"/>
  <c r="AB18" i="27" s="1"/>
  <c r="M19" i="26"/>
  <c r="N19" i="26"/>
  <c r="K20" i="27"/>
  <c r="O20" i="27" s="1"/>
  <c r="O19" i="25"/>
  <c r="P19" i="25" s="1"/>
  <c r="H22" i="27"/>
  <c r="J21" i="27"/>
  <c r="P19" i="26"/>
  <c r="E22" i="27"/>
  <c r="G21" i="27"/>
  <c r="L19" i="25"/>
  <c r="M19" i="25"/>
  <c r="Q19" i="25" s="1"/>
  <c r="H22" i="26"/>
  <c r="J21" i="26"/>
  <c r="Q18" i="26"/>
  <c r="R18" i="26" s="1"/>
  <c r="E22" i="26"/>
  <c r="G21" i="26"/>
  <c r="K20" i="26"/>
  <c r="O19" i="24"/>
  <c r="P19" i="24" s="1"/>
  <c r="M19" i="24"/>
  <c r="Q19" i="24" s="1"/>
  <c r="L19" i="24"/>
  <c r="K20" i="25"/>
  <c r="E22" i="25"/>
  <c r="G21" i="25"/>
  <c r="H22" i="25"/>
  <c r="J21" i="25"/>
  <c r="AA17" i="25"/>
  <c r="AB17" i="25" s="1"/>
  <c r="N19" i="23"/>
  <c r="M19" i="23"/>
  <c r="Q18" i="24"/>
  <c r="R18" i="24" s="1"/>
  <c r="L19" i="23"/>
  <c r="K20" i="24"/>
  <c r="M20" i="24" s="1"/>
  <c r="E22" i="24"/>
  <c r="G21" i="24"/>
  <c r="AA17" i="24"/>
  <c r="AB17" i="24" s="1"/>
  <c r="H22" i="24"/>
  <c r="J21" i="24"/>
  <c r="Q18" i="23"/>
  <c r="R18" i="23" s="1"/>
  <c r="P19" i="23"/>
  <c r="G21" i="23"/>
  <c r="E22" i="23"/>
  <c r="K20" i="23"/>
  <c r="AA17" i="23"/>
  <c r="AB17" i="23" s="1"/>
  <c r="H22" i="23"/>
  <c r="J21" i="23"/>
  <c r="L21" i="10"/>
  <c r="L22" i="10" s="1"/>
  <c r="Q20" i="10"/>
  <c r="R20" i="10" s="1"/>
  <c r="P22" i="10"/>
  <c r="E41" i="10"/>
  <c r="G40" i="10"/>
  <c r="Q21" i="10"/>
  <c r="M22" i="10"/>
  <c r="N22" i="10"/>
  <c r="F50" i="10"/>
  <c r="H41" i="10"/>
  <c r="I23" i="10"/>
  <c r="J23" i="10" s="1"/>
  <c r="K23" i="10" s="1"/>
  <c r="O23" i="10" s="1"/>
  <c r="I12" i="31" a="1"/>
  <c r="J13" i="31" a="1"/>
  <c r="J13" i="31" l="1"/>
  <c r="I12" i="31"/>
  <c r="Z88" i="23"/>
  <c r="Z89" i="23" s="1"/>
  <c r="Z90" i="23" s="1"/>
  <c r="Z91" i="23" s="1"/>
  <c r="Z92" i="23" s="1"/>
  <c r="Y93" i="23"/>
  <c r="Y94" i="23" s="1"/>
  <c r="Y95" i="23" s="1"/>
  <c r="Y96" i="23" s="1"/>
  <c r="Y97" i="23" s="1"/>
  <c r="Y98" i="23" s="1"/>
  <c r="Y99" i="23" s="1"/>
  <c r="Z50" i="10"/>
  <c r="W24" i="27"/>
  <c r="W24" i="26"/>
  <c r="W24" i="25"/>
  <c r="W24" i="24"/>
  <c r="W23" i="23"/>
  <c r="W24" i="10"/>
  <c r="P20" i="27"/>
  <c r="Q19" i="26"/>
  <c r="R19" i="26" s="1"/>
  <c r="Q19" i="27"/>
  <c r="R19" i="27" s="1"/>
  <c r="AA19" i="27" s="1"/>
  <c r="AB19" i="27" s="1"/>
  <c r="N20" i="27"/>
  <c r="M20" i="27"/>
  <c r="L20" i="27"/>
  <c r="E23" i="27"/>
  <c r="G22" i="27"/>
  <c r="K21" i="27"/>
  <c r="H23" i="27"/>
  <c r="J22" i="27"/>
  <c r="K21" i="26"/>
  <c r="O21" i="26" s="1"/>
  <c r="N20" i="26"/>
  <c r="M20" i="26"/>
  <c r="O20" i="26"/>
  <c r="P20" i="26" s="1"/>
  <c r="L20" i="26"/>
  <c r="AA18" i="26"/>
  <c r="AB18" i="26" s="1"/>
  <c r="H23" i="26"/>
  <c r="J22" i="26"/>
  <c r="G22" i="26"/>
  <c r="E23" i="26"/>
  <c r="O20" i="24"/>
  <c r="P20" i="24" s="1"/>
  <c r="Q19" i="23"/>
  <c r="R19" i="23" s="1"/>
  <c r="K21" i="25"/>
  <c r="M21" i="25" s="1"/>
  <c r="R19" i="25"/>
  <c r="AA18" i="25"/>
  <c r="AB18" i="25" s="1"/>
  <c r="E23" i="25"/>
  <c r="G22" i="25"/>
  <c r="O20" i="25"/>
  <c r="P20" i="25" s="1"/>
  <c r="N20" i="25"/>
  <c r="M20" i="25"/>
  <c r="L20" i="25"/>
  <c r="J22" i="25"/>
  <c r="H23" i="25"/>
  <c r="N20" i="24"/>
  <c r="Q20" i="24" s="1"/>
  <c r="L20" i="24"/>
  <c r="K21" i="24"/>
  <c r="E23" i="24"/>
  <c r="G22" i="24"/>
  <c r="R19" i="24"/>
  <c r="AA18" i="24"/>
  <c r="AB18" i="24" s="1"/>
  <c r="H23" i="24"/>
  <c r="J22" i="24"/>
  <c r="K21" i="23"/>
  <c r="M21" i="23" s="1"/>
  <c r="J22" i="23"/>
  <c r="H23" i="23"/>
  <c r="E23" i="23"/>
  <c r="G22" i="23"/>
  <c r="O20" i="23"/>
  <c r="P20" i="23" s="1"/>
  <c r="M20" i="23"/>
  <c r="N20" i="23"/>
  <c r="L20" i="23"/>
  <c r="AA18" i="23"/>
  <c r="AB18" i="23" s="1"/>
  <c r="R21" i="10"/>
  <c r="AA21" i="10" s="1"/>
  <c r="AB21" i="10" s="1"/>
  <c r="P23" i="10"/>
  <c r="AA20" i="10"/>
  <c r="AB20" i="10" s="1"/>
  <c r="E42" i="10"/>
  <c r="G41" i="10"/>
  <c r="L23" i="10"/>
  <c r="Q22" i="10"/>
  <c r="M23" i="10"/>
  <c r="N23" i="10"/>
  <c r="F51" i="10"/>
  <c r="H42" i="10"/>
  <c r="I24" i="10"/>
  <c r="J24" i="10" s="1"/>
  <c r="K24" i="10" s="1"/>
  <c r="O24" i="10" s="1"/>
  <c r="F24" i="31" a="1"/>
  <c r="J12" i="31" a="1"/>
  <c r="I11" i="31" a="1"/>
  <c r="H24" i="31" a="1"/>
  <c r="H24" i="31" l="1"/>
  <c r="F24" i="31"/>
  <c r="I11" i="31"/>
  <c r="J12" i="31"/>
  <c r="Y100" i="23"/>
  <c r="Y101" i="23" s="1"/>
  <c r="Y102" i="23" s="1"/>
  <c r="Y103" i="23" s="1"/>
  <c r="Y104" i="23" s="1"/>
  <c r="Y105" i="23" s="1"/>
  <c r="Y106" i="23" s="1"/>
  <c r="Y107" i="23" s="1"/>
  <c r="Y108" i="23" s="1"/>
  <c r="Y109" i="23" s="1"/>
  <c r="Y110" i="23" s="1"/>
  <c r="Y111" i="23" s="1"/>
  <c r="Y112" i="23" s="1"/>
  <c r="Y113" i="23" s="1"/>
  <c r="Y114" i="23" s="1"/>
  <c r="Y115" i="23" s="1"/>
  <c r="Y116" i="23" s="1"/>
  <c r="Y117" i="23" s="1"/>
  <c r="Y118" i="23" s="1"/>
  <c r="Y119" i="23" s="1"/>
  <c r="Y120" i="23" s="1"/>
  <c r="Y121" i="23" s="1"/>
  <c r="Y122" i="23" s="1"/>
  <c r="Y123" i="23" s="1"/>
  <c r="Y124" i="23" s="1"/>
  <c r="Y125" i="23" s="1"/>
  <c r="Y126" i="23" s="1"/>
  <c r="Y127" i="23" s="1"/>
  <c r="Z93" i="23"/>
  <c r="Z94" i="23" s="1"/>
  <c r="Z95" i="23" s="1"/>
  <c r="Z96" i="23" s="1"/>
  <c r="Z97" i="23" s="1"/>
  <c r="Z98" i="23" s="1"/>
  <c r="Z99" i="23" s="1"/>
  <c r="Z51" i="10"/>
  <c r="W25" i="27"/>
  <c r="W25" i="26"/>
  <c r="W25" i="25"/>
  <c r="W25" i="24"/>
  <c r="W24" i="23"/>
  <c r="W25" i="10"/>
  <c r="K22" i="24"/>
  <c r="O22" i="24" s="1"/>
  <c r="Q20" i="27"/>
  <c r="R20" i="27" s="1"/>
  <c r="AA20" i="27" s="1"/>
  <c r="AB20" i="27" s="1"/>
  <c r="L21" i="27"/>
  <c r="M21" i="26"/>
  <c r="L21" i="26"/>
  <c r="N21" i="26"/>
  <c r="H24" i="27"/>
  <c r="J23" i="27"/>
  <c r="E24" i="27"/>
  <c r="G23" i="27"/>
  <c r="K22" i="27"/>
  <c r="O21" i="27"/>
  <c r="P21" i="27" s="1"/>
  <c r="N21" i="27"/>
  <c r="M21" i="27"/>
  <c r="P21" i="26"/>
  <c r="K22" i="26"/>
  <c r="H24" i="26"/>
  <c r="J23" i="26"/>
  <c r="Q20" i="26"/>
  <c r="R20" i="26" s="1"/>
  <c r="N21" i="25"/>
  <c r="Q21" i="25" s="1"/>
  <c r="E24" i="26"/>
  <c r="G23" i="26"/>
  <c r="AA19" i="26"/>
  <c r="AB19" i="26" s="1"/>
  <c r="K22" i="25"/>
  <c r="N22" i="25" s="1"/>
  <c r="L21" i="25"/>
  <c r="O21" i="25"/>
  <c r="P21" i="25" s="1"/>
  <c r="Q20" i="25"/>
  <c r="R20" i="25" s="1"/>
  <c r="E24" i="25"/>
  <c r="G23" i="25"/>
  <c r="H24" i="25"/>
  <c r="J23" i="25"/>
  <c r="AA19" i="25"/>
  <c r="AB19" i="25" s="1"/>
  <c r="L21" i="24"/>
  <c r="L22" i="24" s="1"/>
  <c r="M21" i="24"/>
  <c r="R22" i="10"/>
  <c r="AA22" i="10" s="1"/>
  <c r="AB22" i="10" s="1"/>
  <c r="N21" i="24"/>
  <c r="O21" i="24"/>
  <c r="P21" i="24" s="1"/>
  <c r="L21" i="23"/>
  <c r="N21" i="23"/>
  <c r="Q21" i="23" s="1"/>
  <c r="AA19" i="24"/>
  <c r="AB19" i="24" s="1"/>
  <c r="R20" i="24"/>
  <c r="O21" i="23"/>
  <c r="P21" i="23" s="1"/>
  <c r="H24" i="24"/>
  <c r="J23" i="24"/>
  <c r="E24" i="24"/>
  <c r="G23" i="24"/>
  <c r="Q20" i="23"/>
  <c r="R20" i="23" s="1"/>
  <c r="E24" i="23"/>
  <c r="G23" i="23"/>
  <c r="H24" i="23"/>
  <c r="J23" i="23"/>
  <c r="AA19" i="23"/>
  <c r="AB19" i="23" s="1"/>
  <c r="K22" i="23"/>
  <c r="P24" i="10"/>
  <c r="L24" i="10"/>
  <c r="E43" i="10"/>
  <c r="G42" i="10"/>
  <c r="Q23" i="10"/>
  <c r="M24" i="10"/>
  <c r="N24" i="10"/>
  <c r="F52" i="10"/>
  <c r="H43" i="10"/>
  <c r="I25" i="10"/>
  <c r="J11" i="31" a="1"/>
  <c r="G24" i="31" a="1"/>
  <c r="G24" i="31" l="1"/>
  <c r="K24" i="31" s="1"/>
  <c r="J11" i="31"/>
  <c r="Z100" i="23"/>
  <c r="Z101" i="23" s="1"/>
  <c r="Z102" i="23" s="1"/>
  <c r="Z103" i="23" s="1"/>
  <c r="Z104" i="23" s="1"/>
  <c r="Z105" i="23" s="1"/>
  <c r="Z106" i="23" s="1"/>
  <c r="Z107" i="23" s="1"/>
  <c r="Z108" i="23" s="1"/>
  <c r="Z109" i="23" s="1"/>
  <c r="Z110" i="23" s="1"/>
  <c r="Z111" i="23" s="1"/>
  <c r="Z112" i="23" s="1"/>
  <c r="Z113" i="23" s="1"/>
  <c r="Z114" i="23" s="1"/>
  <c r="Z115" i="23" s="1"/>
  <c r="Z116" i="23" s="1"/>
  <c r="Z117" i="23" s="1"/>
  <c r="Z118" i="23" s="1"/>
  <c r="Z119" i="23" s="1"/>
  <c r="Z120" i="23" s="1"/>
  <c r="Z121" i="23" s="1"/>
  <c r="Z122" i="23" s="1"/>
  <c r="Z123" i="23" s="1"/>
  <c r="Z124" i="23" s="1"/>
  <c r="Z125" i="23" s="1"/>
  <c r="Z126" i="23" s="1"/>
  <c r="Z127" i="23" s="1"/>
  <c r="Z52" i="10"/>
  <c r="W26" i="27"/>
  <c r="W26" i="26"/>
  <c r="W26" i="25"/>
  <c r="W26" i="24"/>
  <c r="W25" i="23"/>
  <c r="W26" i="10"/>
  <c r="R23" i="10"/>
  <c r="AA23" i="10" s="1"/>
  <c r="AB23" i="10" s="1"/>
  <c r="M22" i="24"/>
  <c r="N22" i="24"/>
  <c r="L22" i="26"/>
  <c r="Q21" i="26"/>
  <c r="R21" i="26" s="1"/>
  <c r="O22" i="25"/>
  <c r="P22" i="25" s="1"/>
  <c r="M22" i="25"/>
  <c r="Q22" i="25" s="1"/>
  <c r="Q21" i="27"/>
  <c r="R21" i="27" s="1"/>
  <c r="AA21" i="27" s="1"/>
  <c r="AB21" i="27" s="1"/>
  <c r="N22" i="27"/>
  <c r="M22" i="27"/>
  <c r="O22" i="27"/>
  <c r="P22" i="27" s="1"/>
  <c r="L22" i="27"/>
  <c r="E25" i="27"/>
  <c r="G24" i="27"/>
  <c r="K23" i="27"/>
  <c r="H25" i="27"/>
  <c r="J24" i="27"/>
  <c r="L22" i="25"/>
  <c r="K23" i="26"/>
  <c r="AA20" i="26"/>
  <c r="AB20" i="26" s="1"/>
  <c r="H25" i="26"/>
  <c r="J24" i="26"/>
  <c r="G24" i="26"/>
  <c r="E25" i="26"/>
  <c r="N22" i="26"/>
  <c r="M22" i="26"/>
  <c r="O22" i="26"/>
  <c r="P22" i="26" s="1"/>
  <c r="H25" i="25"/>
  <c r="J24" i="25"/>
  <c r="R21" i="25"/>
  <c r="AA20" i="25"/>
  <c r="AB20" i="25" s="1"/>
  <c r="E25" i="25"/>
  <c r="G24" i="25"/>
  <c r="K23" i="25"/>
  <c r="P22" i="24"/>
  <c r="Q21" i="24"/>
  <c r="R21" i="24" s="1"/>
  <c r="K23" i="24"/>
  <c r="M23" i="24" s="1"/>
  <c r="E25" i="24"/>
  <c r="G24" i="24"/>
  <c r="H25" i="24"/>
  <c r="J24" i="24"/>
  <c r="AA20" i="24"/>
  <c r="AB20" i="24" s="1"/>
  <c r="R21" i="23"/>
  <c r="AA20" i="23"/>
  <c r="AB20" i="23" s="1"/>
  <c r="O22" i="23"/>
  <c r="P22" i="23" s="1"/>
  <c r="N22" i="23"/>
  <c r="M22" i="23"/>
  <c r="K23" i="23"/>
  <c r="E25" i="23"/>
  <c r="G24" i="23"/>
  <c r="H25" i="23"/>
  <c r="J24" i="23"/>
  <c r="L22" i="23"/>
  <c r="E44" i="10"/>
  <c r="G43" i="10"/>
  <c r="J25" i="10"/>
  <c r="K25" i="10" s="1"/>
  <c r="I26" i="10"/>
  <c r="Q24" i="10"/>
  <c r="F53" i="10"/>
  <c r="H44" i="10"/>
  <c r="L24" i="31" a="1"/>
  <c r="L24" i="31" l="1"/>
  <c r="Z53" i="10"/>
  <c r="W27" i="27"/>
  <c r="W27" i="26"/>
  <c r="W27" i="25"/>
  <c r="W27" i="24"/>
  <c r="W26" i="23"/>
  <c r="W27" i="10"/>
  <c r="R24" i="10"/>
  <c r="AA24" i="10" s="1"/>
  <c r="AB24" i="10" s="1"/>
  <c r="Q22" i="24"/>
  <c r="R22" i="24" s="1"/>
  <c r="L23" i="26"/>
  <c r="K24" i="27"/>
  <c r="O24" i="27" s="1"/>
  <c r="L23" i="27"/>
  <c r="L23" i="25"/>
  <c r="N23" i="24"/>
  <c r="Q23" i="24" s="1"/>
  <c r="M23" i="26"/>
  <c r="Q22" i="27"/>
  <c r="R22" i="27" s="1"/>
  <c r="AA22" i="27" s="1"/>
  <c r="AB22" i="27" s="1"/>
  <c r="K24" i="26"/>
  <c r="H26" i="27"/>
  <c r="J25" i="27"/>
  <c r="E26" i="27"/>
  <c r="G25" i="27"/>
  <c r="N23" i="26"/>
  <c r="O23" i="27"/>
  <c r="P23" i="27" s="1"/>
  <c r="N23" i="27"/>
  <c r="M23" i="27"/>
  <c r="Q22" i="26"/>
  <c r="R22" i="26" s="1"/>
  <c r="O23" i="26"/>
  <c r="P23" i="26" s="1"/>
  <c r="H26" i="26"/>
  <c r="J25" i="26"/>
  <c r="E26" i="26"/>
  <c r="G25" i="26"/>
  <c r="AA21" i="26"/>
  <c r="AB21" i="26" s="1"/>
  <c r="AA21" i="25"/>
  <c r="AB21" i="25" s="1"/>
  <c r="R22" i="25"/>
  <c r="G25" i="25"/>
  <c r="E26" i="25"/>
  <c r="K24" i="25"/>
  <c r="M23" i="25"/>
  <c r="N23" i="25"/>
  <c r="O23" i="25"/>
  <c r="P23" i="25" s="1"/>
  <c r="H26" i="25"/>
  <c r="J25" i="25"/>
  <c r="L23" i="24"/>
  <c r="O23" i="24"/>
  <c r="P23" i="24" s="1"/>
  <c r="H26" i="24"/>
  <c r="J25" i="24"/>
  <c r="AA21" i="24"/>
  <c r="AB21" i="24" s="1"/>
  <c r="E26" i="24"/>
  <c r="G25" i="24"/>
  <c r="K24" i="24"/>
  <c r="L23" i="23"/>
  <c r="E26" i="23"/>
  <c r="G25" i="23"/>
  <c r="K24" i="23"/>
  <c r="M23" i="23"/>
  <c r="N23" i="23"/>
  <c r="O23" i="23"/>
  <c r="P23" i="23" s="1"/>
  <c r="J25" i="23"/>
  <c r="H26" i="23"/>
  <c r="Q22" i="23"/>
  <c r="R22" i="23" s="1"/>
  <c r="AA21" i="23"/>
  <c r="AB21" i="23" s="1"/>
  <c r="N25" i="10"/>
  <c r="O25" i="10"/>
  <c r="P25" i="10" s="1"/>
  <c r="L25" i="10"/>
  <c r="M25" i="10"/>
  <c r="E45" i="10"/>
  <c r="G44" i="10"/>
  <c r="I27" i="10"/>
  <c r="J26" i="10"/>
  <c r="K26" i="10" s="1"/>
  <c r="O26" i="10" s="1"/>
  <c r="F54" i="10"/>
  <c r="H45" i="10"/>
  <c r="Z54" i="10" l="1"/>
  <c r="W28" i="27"/>
  <c r="W28" i="26"/>
  <c r="W28" i="25"/>
  <c r="W28" i="24"/>
  <c r="W27" i="23"/>
  <c r="W28" i="10"/>
  <c r="L24" i="24"/>
  <c r="M24" i="27"/>
  <c r="L24" i="26"/>
  <c r="N24" i="27"/>
  <c r="L24" i="27"/>
  <c r="L24" i="25"/>
  <c r="Q23" i="26"/>
  <c r="R23" i="26" s="1"/>
  <c r="N24" i="26"/>
  <c r="Q23" i="27"/>
  <c r="R23" i="27" s="1"/>
  <c r="E27" i="27"/>
  <c r="G26" i="27"/>
  <c r="O24" i="26"/>
  <c r="P24" i="26" s="1"/>
  <c r="K25" i="27"/>
  <c r="P24" i="27"/>
  <c r="M24" i="26"/>
  <c r="H27" i="27"/>
  <c r="J26" i="27"/>
  <c r="K25" i="26"/>
  <c r="O25" i="26" s="1"/>
  <c r="AA22" i="26"/>
  <c r="AB22" i="26" s="1"/>
  <c r="E27" i="26"/>
  <c r="G26" i="26"/>
  <c r="H27" i="26"/>
  <c r="J26" i="26"/>
  <c r="K25" i="25"/>
  <c r="Q23" i="25"/>
  <c r="R23" i="25" s="1"/>
  <c r="H27" i="25"/>
  <c r="J26" i="25"/>
  <c r="O24" i="25"/>
  <c r="P24" i="25" s="1"/>
  <c r="N24" i="25"/>
  <c r="M24" i="25"/>
  <c r="AA22" i="25"/>
  <c r="AB22" i="25" s="1"/>
  <c r="E27" i="25"/>
  <c r="G26" i="25"/>
  <c r="E27" i="24"/>
  <c r="G26" i="24"/>
  <c r="K25" i="24"/>
  <c r="R23" i="24"/>
  <c r="AA22" i="24"/>
  <c r="AB22" i="24" s="1"/>
  <c r="H27" i="24"/>
  <c r="J26" i="24"/>
  <c r="O24" i="24"/>
  <c r="P24" i="24" s="1"/>
  <c r="N24" i="24"/>
  <c r="M24" i="24"/>
  <c r="AA22" i="23"/>
  <c r="AB22" i="23" s="1"/>
  <c r="H27" i="23"/>
  <c r="J26" i="23"/>
  <c r="Q23" i="23"/>
  <c r="R23" i="23" s="1"/>
  <c r="E27" i="23"/>
  <c r="G26" i="23"/>
  <c r="K25" i="23"/>
  <c r="O24" i="23"/>
  <c r="P24" i="23" s="1"/>
  <c r="N24" i="23"/>
  <c r="M24" i="23"/>
  <c r="L24" i="23"/>
  <c r="Q25" i="10"/>
  <c r="R25" i="10" s="1"/>
  <c r="P26" i="10"/>
  <c r="L26" i="10"/>
  <c r="E46" i="10"/>
  <c r="G45" i="10"/>
  <c r="I28" i="10"/>
  <c r="J27" i="10"/>
  <c r="N26" i="10"/>
  <c r="M26" i="10"/>
  <c r="F55" i="10"/>
  <c r="H46" i="10"/>
  <c r="E23" i="31" a="1"/>
  <c r="E23" i="31" l="1"/>
  <c r="Z55" i="10"/>
  <c r="W29" i="27"/>
  <c r="W29" i="26"/>
  <c r="W29" i="25"/>
  <c r="W29" i="24"/>
  <c r="W28" i="23"/>
  <c r="W29" i="10"/>
  <c r="AA25" i="10"/>
  <c r="AB25" i="10" s="1"/>
  <c r="L25" i="25"/>
  <c r="L25" i="24"/>
  <c r="Q24" i="27"/>
  <c r="R24" i="27" s="1"/>
  <c r="AA24" i="27" s="1"/>
  <c r="AB24" i="27" s="1"/>
  <c r="L25" i="23"/>
  <c r="L25" i="27"/>
  <c r="M25" i="26"/>
  <c r="N25" i="26"/>
  <c r="AA23" i="27"/>
  <c r="AB23" i="27" s="1"/>
  <c r="O25" i="25"/>
  <c r="P25" i="25" s="1"/>
  <c r="Q24" i="26"/>
  <c r="R24" i="26" s="1"/>
  <c r="L25" i="26"/>
  <c r="K26" i="26"/>
  <c r="N26" i="26" s="1"/>
  <c r="K26" i="27"/>
  <c r="O25" i="27"/>
  <c r="P25" i="27" s="1"/>
  <c r="N25" i="27"/>
  <c r="M25" i="27"/>
  <c r="E28" i="27"/>
  <c r="G27" i="27"/>
  <c r="H28" i="27"/>
  <c r="J27" i="27"/>
  <c r="M25" i="25"/>
  <c r="N25" i="25"/>
  <c r="P25" i="26"/>
  <c r="E28" i="26"/>
  <c r="G27" i="26"/>
  <c r="AA23" i="26"/>
  <c r="AB23" i="26" s="1"/>
  <c r="H28" i="26"/>
  <c r="J27" i="26"/>
  <c r="K26" i="24"/>
  <c r="O26" i="24" s="1"/>
  <c r="AA23" i="25"/>
  <c r="AB23" i="25" s="1"/>
  <c r="K26" i="25"/>
  <c r="E28" i="25"/>
  <c r="G27" i="25"/>
  <c r="Q24" i="25"/>
  <c r="R24" i="25" s="1"/>
  <c r="H28" i="25"/>
  <c r="J27" i="25"/>
  <c r="Q24" i="24"/>
  <c r="R24" i="24" s="1"/>
  <c r="H28" i="24"/>
  <c r="J27" i="24"/>
  <c r="N25" i="24"/>
  <c r="M25" i="24"/>
  <c r="O25" i="24"/>
  <c r="P25" i="24" s="1"/>
  <c r="AA23" i="24"/>
  <c r="AB23" i="24" s="1"/>
  <c r="E28" i="24"/>
  <c r="G27" i="24"/>
  <c r="AA23" i="23"/>
  <c r="AB23" i="23" s="1"/>
  <c r="E28" i="23"/>
  <c r="G27" i="23"/>
  <c r="M25" i="23"/>
  <c r="N25" i="23"/>
  <c r="O25" i="23"/>
  <c r="P25" i="23" s="1"/>
  <c r="H28" i="23"/>
  <c r="J27" i="23"/>
  <c r="Q24" i="23"/>
  <c r="R24" i="23" s="1"/>
  <c r="K26" i="23"/>
  <c r="Q26" i="10"/>
  <c r="R26" i="10" s="1"/>
  <c r="AA26" i="10" s="1"/>
  <c r="AB26" i="10" s="1"/>
  <c r="E47" i="10"/>
  <c r="G46" i="10"/>
  <c r="K27" i="10"/>
  <c r="O27" i="10" s="1"/>
  <c r="P27" i="10" s="1"/>
  <c r="I29" i="10"/>
  <c r="J28" i="10"/>
  <c r="K28" i="10" s="1"/>
  <c r="O28" i="10" s="1"/>
  <c r="F56" i="10"/>
  <c r="H47" i="10"/>
  <c r="Z56" i="10" l="1"/>
  <c r="W30" i="27"/>
  <c r="W30" i="26"/>
  <c r="W30" i="25"/>
  <c r="W30" i="24"/>
  <c r="W29" i="23"/>
  <c r="W30" i="10"/>
  <c r="L26" i="23"/>
  <c r="L26" i="27"/>
  <c r="Q25" i="26"/>
  <c r="R25" i="26" s="1"/>
  <c r="K27" i="26"/>
  <c r="O27" i="26" s="1"/>
  <c r="L26" i="26"/>
  <c r="O26" i="26"/>
  <c r="P26" i="26" s="1"/>
  <c r="M26" i="26"/>
  <c r="Q26" i="26" s="1"/>
  <c r="K27" i="27"/>
  <c r="O27" i="27" s="1"/>
  <c r="M26" i="24"/>
  <c r="H29" i="27"/>
  <c r="J28" i="27"/>
  <c r="N26" i="27"/>
  <c r="M26" i="27"/>
  <c r="O26" i="27"/>
  <c r="P26" i="27" s="1"/>
  <c r="E29" i="27"/>
  <c r="G28" i="27"/>
  <c r="Q25" i="27"/>
  <c r="R25" i="27" s="1"/>
  <c r="L26" i="24"/>
  <c r="AA24" i="26"/>
  <c r="AB24" i="26" s="1"/>
  <c r="H29" i="26"/>
  <c r="J28" i="26"/>
  <c r="E29" i="26"/>
  <c r="G28" i="26"/>
  <c r="Q25" i="25"/>
  <c r="R25" i="25" s="1"/>
  <c r="AA24" i="25"/>
  <c r="AB24" i="25" s="1"/>
  <c r="K27" i="25"/>
  <c r="E29" i="25"/>
  <c r="G28" i="25"/>
  <c r="P26" i="24"/>
  <c r="N26" i="24"/>
  <c r="H29" i="25"/>
  <c r="J28" i="25"/>
  <c r="O26" i="25"/>
  <c r="P26" i="25" s="1"/>
  <c r="N26" i="25"/>
  <c r="M26" i="25"/>
  <c r="L26" i="25"/>
  <c r="Q25" i="24"/>
  <c r="R25" i="24" s="1"/>
  <c r="AA24" i="24"/>
  <c r="AB24" i="24" s="1"/>
  <c r="K27" i="24"/>
  <c r="E29" i="24"/>
  <c r="G28" i="24"/>
  <c r="H29" i="24"/>
  <c r="J28" i="24"/>
  <c r="K27" i="23"/>
  <c r="N27" i="23" s="1"/>
  <c r="AA24" i="23"/>
  <c r="AB24" i="23" s="1"/>
  <c r="Q25" i="23"/>
  <c r="R25" i="23" s="1"/>
  <c r="H29" i="23"/>
  <c r="J28" i="23"/>
  <c r="E29" i="23"/>
  <c r="G28" i="23"/>
  <c r="O26" i="23"/>
  <c r="P26" i="23" s="1"/>
  <c r="N26" i="23"/>
  <c r="M26" i="23"/>
  <c r="P28" i="10"/>
  <c r="N27" i="10"/>
  <c r="M27" i="10"/>
  <c r="L27" i="10"/>
  <c r="E48" i="10"/>
  <c r="G47" i="10"/>
  <c r="M28" i="10"/>
  <c r="N28" i="10"/>
  <c r="I30" i="10"/>
  <c r="J29" i="10"/>
  <c r="K29" i="10" s="1"/>
  <c r="O29" i="10" s="1"/>
  <c r="F57" i="10"/>
  <c r="H48" i="10"/>
  <c r="Z57" i="10" l="1"/>
  <c r="W31" i="27"/>
  <c r="W31" i="26"/>
  <c r="W31" i="25"/>
  <c r="W31" i="24"/>
  <c r="W30" i="23"/>
  <c r="W31" i="10"/>
  <c r="K28" i="25"/>
  <c r="N28" i="25" s="1"/>
  <c r="L27" i="26"/>
  <c r="Q26" i="24"/>
  <c r="R26" i="24" s="1"/>
  <c r="M27" i="26"/>
  <c r="N27" i="26"/>
  <c r="L27" i="27"/>
  <c r="M27" i="27"/>
  <c r="N27" i="27"/>
  <c r="P27" i="27"/>
  <c r="P27" i="26"/>
  <c r="Q26" i="27"/>
  <c r="R26" i="27" s="1"/>
  <c r="K28" i="27"/>
  <c r="N28" i="27" s="1"/>
  <c r="E30" i="27"/>
  <c r="G29" i="27"/>
  <c r="AA25" i="27"/>
  <c r="AB25" i="27" s="1"/>
  <c r="H30" i="27"/>
  <c r="J29" i="27"/>
  <c r="K28" i="26"/>
  <c r="H30" i="26"/>
  <c r="J29" i="26"/>
  <c r="E30" i="26"/>
  <c r="G29" i="26"/>
  <c r="R26" i="26"/>
  <c r="AA25" i="26"/>
  <c r="AB25" i="26" s="1"/>
  <c r="N27" i="25"/>
  <c r="M27" i="25"/>
  <c r="O27" i="25"/>
  <c r="P27" i="25" s="1"/>
  <c r="L27" i="25"/>
  <c r="Q26" i="25"/>
  <c r="R26" i="25" s="1"/>
  <c r="H30" i="25"/>
  <c r="J29" i="25"/>
  <c r="E30" i="25"/>
  <c r="G29" i="25"/>
  <c r="AA25" i="25"/>
  <c r="AB25" i="25" s="1"/>
  <c r="Q26" i="23"/>
  <c r="R26" i="23" s="1"/>
  <c r="M27" i="23"/>
  <c r="Q27" i="23" s="1"/>
  <c r="H30" i="24"/>
  <c r="J29" i="24"/>
  <c r="N27" i="24"/>
  <c r="M27" i="24"/>
  <c r="O27" i="24"/>
  <c r="P27" i="24" s="1"/>
  <c r="E30" i="24"/>
  <c r="G29" i="24"/>
  <c r="L27" i="23"/>
  <c r="O27" i="23"/>
  <c r="P27" i="23" s="1"/>
  <c r="K28" i="24"/>
  <c r="L27" i="24"/>
  <c r="AA25" i="24"/>
  <c r="AB25" i="24" s="1"/>
  <c r="AA25" i="23"/>
  <c r="AB25" i="23" s="1"/>
  <c r="H30" i="23"/>
  <c r="J29" i="23"/>
  <c r="E30" i="23"/>
  <c r="G29" i="23"/>
  <c r="K28" i="23"/>
  <c r="Q27" i="10"/>
  <c r="R27" i="10" s="1"/>
  <c r="L28" i="10"/>
  <c r="L29" i="10" s="1"/>
  <c r="P29" i="10"/>
  <c r="Q28" i="10"/>
  <c r="E49" i="10"/>
  <c r="G48" i="10"/>
  <c r="N29" i="10"/>
  <c r="M29" i="10"/>
  <c r="I31" i="10"/>
  <c r="J30" i="10"/>
  <c r="K30" i="10" s="1"/>
  <c r="O30" i="10" s="1"/>
  <c r="F58" i="10"/>
  <c r="H49" i="10"/>
  <c r="F23" i="31" a="1"/>
  <c r="H23" i="31" a="1"/>
  <c r="H23" i="31" l="1"/>
  <c r="F23" i="31"/>
  <c r="Z58" i="10"/>
  <c r="W32" i="27"/>
  <c r="W32" i="26"/>
  <c r="W32" i="25"/>
  <c r="W32" i="24"/>
  <c r="W31" i="23"/>
  <c r="W32" i="10"/>
  <c r="L28" i="25"/>
  <c r="O28" i="25"/>
  <c r="P28" i="25" s="1"/>
  <c r="M28" i="25"/>
  <c r="Q28" i="25" s="1"/>
  <c r="L28" i="23"/>
  <c r="L28" i="26"/>
  <c r="Q27" i="26"/>
  <c r="R27" i="26" s="1"/>
  <c r="L28" i="27"/>
  <c r="Q27" i="27"/>
  <c r="R27" i="27" s="1"/>
  <c r="O28" i="27"/>
  <c r="P28" i="27" s="1"/>
  <c r="M28" i="27"/>
  <c r="Q28" i="27" s="1"/>
  <c r="K29" i="27"/>
  <c r="R28" i="10"/>
  <c r="AA28" i="10" s="1"/>
  <c r="AB28" i="10" s="1"/>
  <c r="O28" i="26"/>
  <c r="P28" i="26" s="1"/>
  <c r="K29" i="25"/>
  <c r="M29" i="25" s="1"/>
  <c r="N28" i="26"/>
  <c r="K29" i="26"/>
  <c r="O29" i="26" s="1"/>
  <c r="H31" i="27"/>
  <c r="J30" i="27"/>
  <c r="E31" i="27"/>
  <c r="G30" i="27"/>
  <c r="AA26" i="27"/>
  <c r="AB26" i="27" s="1"/>
  <c r="M28" i="26"/>
  <c r="AA26" i="26"/>
  <c r="AB26" i="26" s="1"/>
  <c r="Q27" i="25"/>
  <c r="R27" i="25" s="1"/>
  <c r="H31" i="26"/>
  <c r="J30" i="26"/>
  <c r="G30" i="26"/>
  <c r="E31" i="26"/>
  <c r="H31" i="25"/>
  <c r="J30" i="25"/>
  <c r="E31" i="25"/>
  <c r="G30" i="25"/>
  <c r="AA26" i="25"/>
  <c r="AB26" i="25" s="1"/>
  <c r="L28" i="24"/>
  <c r="Q27" i="24"/>
  <c r="R27" i="24" s="1"/>
  <c r="O28" i="24"/>
  <c r="P28" i="24" s="1"/>
  <c r="N28" i="24"/>
  <c r="M28" i="24"/>
  <c r="K29" i="23"/>
  <c r="AA26" i="24"/>
  <c r="AB26" i="24" s="1"/>
  <c r="E31" i="24"/>
  <c r="G30" i="24"/>
  <c r="K29" i="24"/>
  <c r="H31" i="24"/>
  <c r="J30" i="24"/>
  <c r="R27" i="23"/>
  <c r="AA26" i="23"/>
  <c r="AB26" i="23" s="1"/>
  <c r="H31" i="23"/>
  <c r="J30" i="23"/>
  <c r="E31" i="23"/>
  <c r="G30" i="23"/>
  <c r="M28" i="23"/>
  <c r="N28" i="23"/>
  <c r="O28" i="23"/>
  <c r="P28" i="23" s="1"/>
  <c r="AA27" i="10"/>
  <c r="P30" i="10"/>
  <c r="L30" i="10"/>
  <c r="E50" i="10"/>
  <c r="G49" i="10"/>
  <c r="Q29" i="10"/>
  <c r="M30" i="10"/>
  <c r="N30" i="10"/>
  <c r="I32" i="10"/>
  <c r="J31" i="10"/>
  <c r="F59" i="10"/>
  <c r="H50" i="10"/>
  <c r="G23" i="31" a="1"/>
  <c r="G23" i="31" l="1"/>
  <c r="K23" i="31" s="1"/>
  <c r="Z59" i="10"/>
  <c r="W33" i="27"/>
  <c r="W33" i="26"/>
  <c r="W33" i="25"/>
  <c r="W33" i="24"/>
  <c r="W32" i="23"/>
  <c r="W33" i="10"/>
  <c r="K31" i="10"/>
  <c r="O31" i="10" s="1"/>
  <c r="P31" i="10" s="1"/>
  <c r="L29" i="23"/>
  <c r="L29" i="27"/>
  <c r="N29" i="25"/>
  <c r="Q29" i="25" s="1"/>
  <c r="O29" i="27"/>
  <c r="P29" i="27" s="1"/>
  <c r="N29" i="27"/>
  <c r="Q28" i="26"/>
  <c r="R28" i="26" s="1"/>
  <c r="R29" i="10"/>
  <c r="AA29" i="10" s="1"/>
  <c r="AB29" i="10" s="1"/>
  <c r="L29" i="25"/>
  <c r="M29" i="27"/>
  <c r="O29" i="25"/>
  <c r="P29" i="25" s="1"/>
  <c r="P29" i="26"/>
  <c r="M29" i="26"/>
  <c r="N29" i="26"/>
  <c r="L29" i="26"/>
  <c r="E32" i="27"/>
  <c r="G31" i="27"/>
  <c r="H32" i="27"/>
  <c r="J31" i="27"/>
  <c r="R28" i="27"/>
  <c r="AA27" i="27"/>
  <c r="AB27" i="27" s="1"/>
  <c r="K30" i="27"/>
  <c r="K30" i="26"/>
  <c r="AA27" i="26"/>
  <c r="AB27" i="26" s="1"/>
  <c r="H32" i="26"/>
  <c r="J31" i="26"/>
  <c r="E32" i="26"/>
  <c r="G31" i="26"/>
  <c r="O29" i="23"/>
  <c r="P29" i="23" s="1"/>
  <c r="N29" i="23"/>
  <c r="E32" i="25"/>
  <c r="G31" i="25"/>
  <c r="K30" i="25"/>
  <c r="AA27" i="25"/>
  <c r="AB27" i="25" s="1"/>
  <c r="R28" i="25"/>
  <c r="H32" i="25"/>
  <c r="J31" i="25"/>
  <c r="L29" i="24"/>
  <c r="K30" i="24"/>
  <c r="M30" i="24" s="1"/>
  <c r="Q28" i="24"/>
  <c r="R28" i="24" s="1"/>
  <c r="M29" i="23"/>
  <c r="H32" i="24"/>
  <c r="J31" i="24"/>
  <c r="E32" i="24"/>
  <c r="G31" i="24"/>
  <c r="N29" i="24"/>
  <c r="M29" i="24"/>
  <c r="O29" i="24"/>
  <c r="P29" i="24" s="1"/>
  <c r="AA27" i="24"/>
  <c r="AB27" i="24" s="1"/>
  <c r="Q28" i="23"/>
  <c r="R28" i="23" s="1"/>
  <c r="E32" i="23"/>
  <c r="G31" i="23"/>
  <c r="AA27" i="23"/>
  <c r="AB27" i="23" s="1"/>
  <c r="H32" i="23"/>
  <c r="J31" i="23"/>
  <c r="AB27" i="10"/>
  <c r="K30" i="23"/>
  <c r="Q30" i="10"/>
  <c r="E51" i="10"/>
  <c r="G50" i="10"/>
  <c r="I33" i="10"/>
  <c r="J32" i="10"/>
  <c r="F60" i="10"/>
  <c r="H51" i="10"/>
  <c r="E22" i="31" a="1"/>
  <c r="L23" i="31" a="1"/>
  <c r="E22" i="31" l="1"/>
  <c r="L23" i="31"/>
  <c r="Z60" i="10"/>
  <c r="W34" i="27"/>
  <c r="W34" i="26"/>
  <c r="W34" i="25"/>
  <c r="W34" i="24"/>
  <c r="W33" i="23"/>
  <c r="W34" i="10"/>
  <c r="M31" i="10"/>
  <c r="L31" i="10"/>
  <c r="N31" i="10"/>
  <c r="Q29" i="27"/>
  <c r="R29" i="27" s="1"/>
  <c r="R30" i="10"/>
  <c r="AA30" i="10" s="1"/>
  <c r="AB30" i="10" s="1"/>
  <c r="L30" i="25"/>
  <c r="Q29" i="26"/>
  <c r="R29" i="26" s="1"/>
  <c r="L30" i="26"/>
  <c r="J32" i="27"/>
  <c r="H33" i="27"/>
  <c r="AA28" i="27"/>
  <c r="AB28" i="27" s="1"/>
  <c r="E33" i="27"/>
  <c r="G32" i="27"/>
  <c r="N30" i="27"/>
  <c r="M30" i="27"/>
  <c r="O30" i="27"/>
  <c r="P30" i="27" s="1"/>
  <c r="L30" i="27"/>
  <c r="K31" i="23"/>
  <c r="N31" i="23" s="1"/>
  <c r="K31" i="27"/>
  <c r="Q29" i="23"/>
  <c r="R29" i="23" s="1"/>
  <c r="E33" i="26"/>
  <c r="G32" i="26"/>
  <c r="AA28" i="26"/>
  <c r="AB28" i="26" s="1"/>
  <c r="K31" i="26"/>
  <c r="N30" i="26"/>
  <c r="M30" i="26"/>
  <c r="O30" i="26"/>
  <c r="P30" i="26" s="1"/>
  <c r="H33" i="26"/>
  <c r="J32" i="26"/>
  <c r="H33" i="25"/>
  <c r="J32" i="25"/>
  <c r="R29" i="25"/>
  <c r="AA28" i="25"/>
  <c r="AB28" i="25" s="1"/>
  <c r="E33" i="25"/>
  <c r="G32" i="25"/>
  <c r="K31" i="25"/>
  <c r="O30" i="25"/>
  <c r="P30" i="25" s="1"/>
  <c r="N30" i="25"/>
  <c r="M30" i="25"/>
  <c r="L30" i="24"/>
  <c r="N30" i="24"/>
  <c r="Q30" i="24" s="1"/>
  <c r="O30" i="24"/>
  <c r="P30" i="24" s="1"/>
  <c r="Q29" i="24"/>
  <c r="R29" i="24" s="1"/>
  <c r="AA28" i="24"/>
  <c r="AB28" i="24" s="1"/>
  <c r="E33" i="24"/>
  <c r="G32" i="24"/>
  <c r="K31" i="24"/>
  <c r="H33" i="24"/>
  <c r="J32" i="24"/>
  <c r="M30" i="23"/>
  <c r="O30" i="23"/>
  <c r="P30" i="23" s="1"/>
  <c r="N30" i="23"/>
  <c r="L30" i="23"/>
  <c r="H33" i="23"/>
  <c r="J32" i="23"/>
  <c r="G32" i="23"/>
  <c r="E33" i="23"/>
  <c r="AA28" i="23"/>
  <c r="AB28" i="23" s="1"/>
  <c r="E52" i="10"/>
  <c r="G51" i="10"/>
  <c r="K32" i="10"/>
  <c r="O32" i="10" s="1"/>
  <c r="P32" i="10" s="1"/>
  <c r="I34" i="10"/>
  <c r="J33" i="10"/>
  <c r="K33" i="10" s="1"/>
  <c r="O33" i="10" s="1"/>
  <c r="F61" i="10"/>
  <c r="H52" i="10"/>
  <c r="Z61" i="10" l="1"/>
  <c r="W35" i="27"/>
  <c r="W35" i="26"/>
  <c r="W35" i="25"/>
  <c r="W35" i="24"/>
  <c r="W34" i="23"/>
  <c r="W35" i="10"/>
  <c r="Q31" i="10"/>
  <c r="R31" i="10" s="1"/>
  <c r="L31" i="23"/>
  <c r="L31" i="25"/>
  <c r="L31" i="26"/>
  <c r="L31" i="24"/>
  <c r="L31" i="27"/>
  <c r="K32" i="26"/>
  <c r="N32" i="26" s="1"/>
  <c r="Q30" i="26"/>
  <c r="R30" i="26" s="1"/>
  <c r="Q30" i="27"/>
  <c r="R30" i="27" s="1"/>
  <c r="M31" i="23"/>
  <c r="Q31" i="23" s="1"/>
  <c r="O31" i="23"/>
  <c r="P31" i="23" s="1"/>
  <c r="H34" i="27"/>
  <c r="J33" i="27"/>
  <c r="O31" i="27"/>
  <c r="P31" i="27" s="1"/>
  <c r="N31" i="27"/>
  <c r="M31" i="27"/>
  <c r="AA29" i="27"/>
  <c r="AB29" i="27" s="1"/>
  <c r="E34" i="27"/>
  <c r="G33" i="27"/>
  <c r="K32" i="27"/>
  <c r="AA29" i="26"/>
  <c r="AB29" i="26" s="1"/>
  <c r="H34" i="26"/>
  <c r="J33" i="26"/>
  <c r="O31" i="26"/>
  <c r="P31" i="26" s="1"/>
  <c r="N31" i="26"/>
  <c r="M31" i="26"/>
  <c r="E34" i="26"/>
  <c r="G33" i="26"/>
  <c r="N31" i="25"/>
  <c r="M31" i="25"/>
  <c r="O31" i="25"/>
  <c r="P31" i="25" s="1"/>
  <c r="Q30" i="25"/>
  <c r="R30" i="25" s="1"/>
  <c r="AA29" i="25"/>
  <c r="AB29" i="25" s="1"/>
  <c r="K32" i="25"/>
  <c r="G33" i="25"/>
  <c r="E34" i="25"/>
  <c r="H34" i="25"/>
  <c r="J33" i="25"/>
  <c r="K32" i="24"/>
  <c r="O32" i="24" s="1"/>
  <c r="Q30" i="23"/>
  <c r="R30" i="23" s="1"/>
  <c r="H34" i="24"/>
  <c r="J33" i="24"/>
  <c r="N31" i="24"/>
  <c r="M31" i="24"/>
  <c r="O31" i="24"/>
  <c r="P31" i="24" s="1"/>
  <c r="AA29" i="24"/>
  <c r="AB29" i="24" s="1"/>
  <c r="R30" i="24"/>
  <c r="E34" i="24"/>
  <c r="G33" i="24"/>
  <c r="K32" i="23"/>
  <c r="E34" i="23"/>
  <c r="G33" i="23"/>
  <c r="H34" i="23"/>
  <c r="J33" i="23"/>
  <c r="AA29" i="23"/>
  <c r="AB29" i="23" s="1"/>
  <c r="P33" i="10"/>
  <c r="M32" i="10"/>
  <c r="N32" i="10"/>
  <c r="E53" i="10"/>
  <c r="G52" i="10"/>
  <c r="L32" i="10"/>
  <c r="I35" i="10"/>
  <c r="J34" i="10"/>
  <c r="K34" i="10" s="1"/>
  <c r="O34" i="10" s="1"/>
  <c r="N33" i="10"/>
  <c r="M33" i="10"/>
  <c r="F62" i="10"/>
  <c r="H53" i="10"/>
  <c r="Z62" i="10" l="1"/>
  <c r="W36" i="27"/>
  <c r="W36" i="26"/>
  <c r="W36" i="25"/>
  <c r="W36" i="24"/>
  <c r="W35" i="23"/>
  <c r="W36" i="10"/>
  <c r="AA31" i="10"/>
  <c r="AB31" i="10" s="1"/>
  <c r="L32" i="23"/>
  <c r="L32" i="26"/>
  <c r="O32" i="26"/>
  <c r="P32" i="26" s="1"/>
  <c r="M32" i="26"/>
  <c r="Q32" i="26" s="1"/>
  <c r="L32" i="27"/>
  <c r="M32" i="24"/>
  <c r="L32" i="24"/>
  <c r="N32" i="24"/>
  <c r="Q31" i="26"/>
  <c r="R31" i="26" s="1"/>
  <c r="E35" i="27"/>
  <c r="G34" i="27"/>
  <c r="Q31" i="27"/>
  <c r="R31" i="27" s="1"/>
  <c r="H35" i="27"/>
  <c r="J34" i="27"/>
  <c r="AA30" i="27"/>
  <c r="AB30" i="27" s="1"/>
  <c r="K33" i="27"/>
  <c r="K33" i="26"/>
  <c r="M33" i="26" s="1"/>
  <c r="N32" i="27"/>
  <c r="M32" i="27"/>
  <c r="O32" i="27"/>
  <c r="P32" i="27" s="1"/>
  <c r="H35" i="26"/>
  <c r="J34" i="26"/>
  <c r="E35" i="26"/>
  <c r="G34" i="26"/>
  <c r="AA30" i="26"/>
  <c r="AB30" i="26" s="1"/>
  <c r="N32" i="23"/>
  <c r="Q31" i="25"/>
  <c r="R31" i="25" s="1"/>
  <c r="H35" i="25"/>
  <c r="J34" i="25"/>
  <c r="O32" i="25"/>
  <c r="P32" i="25" s="1"/>
  <c r="N32" i="25"/>
  <c r="M32" i="25"/>
  <c r="E35" i="25"/>
  <c r="G34" i="25"/>
  <c r="AA30" i="25"/>
  <c r="AB30" i="25" s="1"/>
  <c r="K33" i="25"/>
  <c r="L32" i="25"/>
  <c r="K33" i="24"/>
  <c r="O32" i="23"/>
  <c r="P32" i="23" s="1"/>
  <c r="M32" i="23"/>
  <c r="Q31" i="24"/>
  <c r="R31" i="24" s="1"/>
  <c r="E35" i="24"/>
  <c r="G34" i="24"/>
  <c r="AA30" i="24"/>
  <c r="AB30" i="24" s="1"/>
  <c r="P32" i="24"/>
  <c r="H35" i="24"/>
  <c r="J34" i="24"/>
  <c r="K33" i="23"/>
  <c r="R31" i="23"/>
  <c r="AA30" i="23"/>
  <c r="AB30" i="23" s="1"/>
  <c r="H35" i="23"/>
  <c r="J34" i="23"/>
  <c r="G34" i="23"/>
  <c r="E35" i="23"/>
  <c r="Q32" i="10"/>
  <c r="R32" i="10" s="1"/>
  <c r="L33" i="10"/>
  <c r="L34" i="10" s="1"/>
  <c r="P34" i="10"/>
  <c r="E54" i="10"/>
  <c r="G53" i="10"/>
  <c r="Q33" i="10"/>
  <c r="M34" i="10"/>
  <c r="N34" i="10"/>
  <c r="I36" i="10"/>
  <c r="J35" i="10"/>
  <c r="K35" i="10" s="1"/>
  <c r="O35" i="10" s="1"/>
  <c r="F63" i="10"/>
  <c r="Z63" i="10" s="1"/>
  <c r="H54" i="10"/>
  <c r="H22" i="31" a="1"/>
  <c r="F22" i="31" a="1"/>
  <c r="F22" i="31" l="1"/>
  <c r="H22" i="31"/>
  <c r="W37" i="27"/>
  <c r="W37" i="26"/>
  <c r="W37" i="25"/>
  <c r="W37" i="24"/>
  <c r="W36" i="23"/>
  <c r="W37" i="10"/>
  <c r="L33" i="23"/>
  <c r="R33" i="10"/>
  <c r="AA33" i="10" s="1"/>
  <c r="AB33" i="10" s="1"/>
  <c r="AA32" i="10"/>
  <c r="L33" i="27"/>
  <c r="L33" i="24"/>
  <c r="Q32" i="24"/>
  <c r="R32" i="24" s="1"/>
  <c r="L33" i="26"/>
  <c r="Q32" i="23"/>
  <c r="R32" i="23" s="1"/>
  <c r="N33" i="26"/>
  <c r="Q33" i="26" s="1"/>
  <c r="O33" i="24"/>
  <c r="P33" i="24" s="1"/>
  <c r="O33" i="26"/>
  <c r="P33" i="26" s="1"/>
  <c r="K34" i="27"/>
  <c r="H36" i="27"/>
  <c r="J35" i="27"/>
  <c r="AA31" i="27"/>
  <c r="AB31" i="27" s="1"/>
  <c r="M33" i="27"/>
  <c r="O33" i="27"/>
  <c r="P33" i="27" s="1"/>
  <c r="N33" i="27"/>
  <c r="Q32" i="27"/>
  <c r="R32" i="27" s="1"/>
  <c r="E36" i="27"/>
  <c r="G35" i="27"/>
  <c r="R32" i="26"/>
  <c r="AA31" i="26"/>
  <c r="AB31" i="26" s="1"/>
  <c r="E36" i="26"/>
  <c r="G35" i="26"/>
  <c r="K34" i="26"/>
  <c r="H36" i="26"/>
  <c r="J35" i="26"/>
  <c r="M33" i="24"/>
  <c r="Q32" i="25"/>
  <c r="R32" i="25" s="1"/>
  <c r="K34" i="25"/>
  <c r="O34" i="25" s="1"/>
  <c r="L33" i="25"/>
  <c r="N33" i="25"/>
  <c r="M33" i="25"/>
  <c r="O33" i="25"/>
  <c r="P33" i="25" s="1"/>
  <c r="E36" i="25"/>
  <c r="G35" i="25"/>
  <c r="H36" i="25"/>
  <c r="J35" i="25"/>
  <c r="N33" i="24"/>
  <c r="AA31" i="25"/>
  <c r="AB31" i="25" s="1"/>
  <c r="K34" i="24"/>
  <c r="O34" i="24" s="1"/>
  <c r="M33" i="23"/>
  <c r="AA31" i="24"/>
  <c r="AB31" i="24" s="1"/>
  <c r="N33" i="23"/>
  <c r="H36" i="24"/>
  <c r="J35" i="24"/>
  <c r="O33" i="23"/>
  <c r="P33" i="23" s="1"/>
  <c r="E36" i="24"/>
  <c r="G35" i="24"/>
  <c r="G35" i="23"/>
  <c r="E36" i="23"/>
  <c r="AA31" i="23"/>
  <c r="AB31" i="23" s="1"/>
  <c r="K34" i="23"/>
  <c r="H36" i="23"/>
  <c r="J35" i="23"/>
  <c r="P35" i="10"/>
  <c r="L35" i="10"/>
  <c r="E55" i="10"/>
  <c r="G54" i="10"/>
  <c r="Q34" i="10"/>
  <c r="I37" i="10"/>
  <c r="J36" i="10"/>
  <c r="K36" i="10" s="1"/>
  <c r="O36" i="10" s="1"/>
  <c r="M35" i="10"/>
  <c r="N35" i="10"/>
  <c r="F64" i="10"/>
  <c r="Z64" i="10" s="1"/>
  <c r="H55" i="10"/>
  <c r="G22" i="31" a="1"/>
  <c r="G22" i="31" l="1"/>
  <c r="K22" i="31" s="1"/>
  <c r="W38" i="27"/>
  <c r="W38" i="26"/>
  <c r="W38" i="25"/>
  <c r="W38" i="24"/>
  <c r="W37" i="23"/>
  <c r="W38" i="10"/>
  <c r="L34" i="27"/>
  <c r="R34" i="10"/>
  <c r="AA34" i="10" s="1"/>
  <c r="AB34" i="10" s="1"/>
  <c r="AB32" i="10"/>
  <c r="L34" i="26"/>
  <c r="K35" i="26"/>
  <c r="N35" i="26" s="1"/>
  <c r="M34" i="25"/>
  <c r="M34" i="27"/>
  <c r="N34" i="25"/>
  <c r="N34" i="27"/>
  <c r="O34" i="27"/>
  <c r="P34" i="27" s="1"/>
  <c r="K35" i="27"/>
  <c r="Q33" i="24"/>
  <c r="R33" i="24" s="1"/>
  <c r="AA32" i="27"/>
  <c r="AB32" i="27" s="1"/>
  <c r="E37" i="27"/>
  <c r="G36" i="27"/>
  <c r="Q33" i="27"/>
  <c r="R33" i="27" s="1"/>
  <c r="H37" i="27"/>
  <c r="J36" i="27"/>
  <c r="J36" i="26"/>
  <c r="H37" i="26"/>
  <c r="E37" i="26"/>
  <c r="G36" i="26"/>
  <c r="L34" i="25"/>
  <c r="N34" i="26"/>
  <c r="M34" i="26"/>
  <c r="O34" i="26"/>
  <c r="P34" i="26" s="1"/>
  <c r="AA32" i="26"/>
  <c r="AB32" i="26" s="1"/>
  <c r="R33" i="26"/>
  <c r="Q33" i="23"/>
  <c r="R33" i="23" s="1"/>
  <c r="K35" i="25"/>
  <c r="O35" i="25" s="1"/>
  <c r="Q33" i="25"/>
  <c r="R33" i="25" s="1"/>
  <c r="M34" i="24"/>
  <c r="P34" i="25"/>
  <c r="L34" i="24"/>
  <c r="N34" i="24"/>
  <c r="AA32" i="25"/>
  <c r="AB32" i="25" s="1"/>
  <c r="H37" i="25"/>
  <c r="J36" i="25"/>
  <c r="E37" i="25"/>
  <c r="G36" i="25"/>
  <c r="P34" i="24"/>
  <c r="K35" i="23"/>
  <c r="M35" i="23" s="1"/>
  <c r="H37" i="24"/>
  <c r="J36" i="24"/>
  <c r="E37" i="24"/>
  <c r="G36" i="24"/>
  <c r="K35" i="24"/>
  <c r="AA32" i="24"/>
  <c r="AB32" i="24" s="1"/>
  <c r="G36" i="23"/>
  <c r="E37" i="23"/>
  <c r="O34" i="23"/>
  <c r="P34" i="23" s="1"/>
  <c r="N34" i="23"/>
  <c r="M34" i="23"/>
  <c r="L34" i="23"/>
  <c r="J36" i="23"/>
  <c r="H37" i="23"/>
  <c r="AA32" i="23"/>
  <c r="AB32" i="23" s="1"/>
  <c r="P36" i="10"/>
  <c r="E56" i="10"/>
  <c r="G55" i="10"/>
  <c r="L36" i="10"/>
  <c r="Q35" i="10"/>
  <c r="N36" i="10"/>
  <c r="M36" i="10"/>
  <c r="I38" i="10"/>
  <c r="J37" i="10"/>
  <c r="F65" i="10"/>
  <c r="Z65" i="10" s="1"/>
  <c r="H56" i="10"/>
  <c r="L22" i="31" a="1"/>
  <c r="O35" i="26" l="1"/>
  <c r="L22" i="31"/>
  <c r="I3" i="31"/>
  <c r="W39" i="27"/>
  <c r="W39" i="26"/>
  <c r="W39" i="25"/>
  <c r="W39" i="24"/>
  <c r="W38" i="23"/>
  <c r="W39" i="10"/>
  <c r="L35" i="27"/>
  <c r="R35" i="10"/>
  <c r="AA35" i="10" s="1"/>
  <c r="AB35" i="10" s="1"/>
  <c r="N35" i="23"/>
  <c r="Q35" i="23" s="1"/>
  <c r="L35" i="26"/>
  <c r="M35" i="26"/>
  <c r="Q35" i="26" s="1"/>
  <c r="Q34" i="25"/>
  <c r="R34" i="25" s="1"/>
  <c r="Q34" i="27"/>
  <c r="R34" i="27" s="1"/>
  <c r="K36" i="27"/>
  <c r="M35" i="27"/>
  <c r="N35" i="27"/>
  <c r="O35" i="27"/>
  <c r="P35" i="27" s="1"/>
  <c r="AA33" i="27"/>
  <c r="AB33" i="27" s="1"/>
  <c r="J37" i="27"/>
  <c r="H38" i="27"/>
  <c r="E38" i="27"/>
  <c r="G37" i="27"/>
  <c r="Q34" i="26"/>
  <c r="R34" i="26" s="1"/>
  <c r="AA33" i="26"/>
  <c r="AB33" i="26" s="1"/>
  <c r="E38" i="26"/>
  <c r="G37" i="26"/>
  <c r="H38" i="26"/>
  <c r="J37" i="26"/>
  <c r="L35" i="25"/>
  <c r="P35" i="26"/>
  <c r="K36" i="26"/>
  <c r="M35" i="25"/>
  <c r="N35" i="25"/>
  <c r="O35" i="23"/>
  <c r="P35" i="23" s="1"/>
  <c r="L35" i="24"/>
  <c r="Q34" i="24"/>
  <c r="R34" i="24" s="1"/>
  <c r="P35" i="25"/>
  <c r="E38" i="25"/>
  <c r="G37" i="25"/>
  <c r="AA33" i="25"/>
  <c r="AB33" i="25" s="1"/>
  <c r="K36" i="25"/>
  <c r="L35" i="23"/>
  <c r="H38" i="25"/>
  <c r="J37" i="25"/>
  <c r="N35" i="24"/>
  <c r="M35" i="24"/>
  <c r="O35" i="24"/>
  <c r="P35" i="24" s="1"/>
  <c r="H38" i="24"/>
  <c r="J37" i="24"/>
  <c r="E38" i="24"/>
  <c r="G37" i="24"/>
  <c r="K36" i="23"/>
  <c r="O36" i="23" s="1"/>
  <c r="AA33" i="24"/>
  <c r="AB33" i="24" s="1"/>
  <c r="K36" i="24"/>
  <c r="AA33" i="23"/>
  <c r="AB33" i="23" s="1"/>
  <c r="H38" i="23"/>
  <c r="J37" i="23"/>
  <c r="G37" i="23"/>
  <c r="E38" i="23"/>
  <c r="Q34" i="23"/>
  <c r="R34" i="23" s="1"/>
  <c r="K37" i="10"/>
  <c r="O37" i="10" s="1"/>
  <c r="P37" i="10" s="1"/>
  <c r="Q36" i="10"/>
  <c r="E57" i="10"/>
  <c r="G56" i="10"/>
  <c r="I39" i="10"/>
  <c r="J38" i="10"/>
  <c r="K38" i="10" s="1"/>
  <c r="O38" i="10" s="1"/>
  <c r="F66" i="10"/>
  <c r="Z66" i="10" s="1"/>
  <c r="H57" i="10"/>
  <c r="W40" i="27" l="1"/>
  <c r="W40" i="26"/>
  <c r="W40" i="25"/>
  <c r="W40" i="24"/>
  <c r="W39" i="23"/>
  <c r="W40" i="10"/>
  <c r="L36" i="27"/>
  <c r="R36" i="10"/>
  <c r="AA36" i="10" s="1"/>
  <c r="AB36" i="10" s="1"/>
  <c r="Q35" i="27"/>
  <c r="R35" i="27" s="1"/>
  <c r="M36" i="27"/>
  <c r="O36" i="27"/>
  <c r="P36" i="27" s="1"/>
  <c r="N36" i="27"/>
  <c r="E39" i="27"/>
  <c r="G38" i="27"/>
  <c r="H39" i="27"/>
  <c r="J38" i="27"/>
  <c r="AA34" i="27"/>
  <c r="AB34" i="27" s="1"/>
  <c r="K37" i="27"/>
  <c r="Q35" i="25"/>
  <c r="R35" i="25" s="1"/>
  <c r="K37" i="26"/>
  <c r="E39" i="26"/>
  <c r="G38" i="26"/>
  <c r="N36" i="26"/>
  <c r="M36" i="26"/>
  <c r="O36" i="26"/>
  <c r="P36" i="26" s="1"/>
  <c r="H39" i="26"/>
  <c r="J38" i="26"/>
  <c r="L36" i="25"/>
  <c r="L36" i="26"/>
  <c r="AA34" i="26"/>
  <c r="AB34" i="26" s="1"/>
  <c r="R35" i="26"/>
  <c r="K37" i="25"/>
  <c r="O36" i="25"/>
  <c r="P36" i="25" s="1"/>
  <c r="N36" i="25"/>
  <c r="M36" i="25"/>
  <c r="E39" i="25"/>
  <c r="G38" i="25"/>
  <c r="K37" i="23"/>
  <c r="O37" i="23" s="1"/>
  <c r="H39" i="25"/>
  <c r="J38" i="25"/>
  <c r="AA34" i="25"/>
  <c r="AB34" i="25" s="1"/>
  <c r="Q35" i="24"/>
  <c r="R35" i="24" s="1"/>
  <c r="L36" i="23"/>
  <c r="M36" i="23"/>
  <c r="N36" i="23"/>
  <c r="O36" i="24"/>
  <c r="P36" i="24" s="1"/>
  <c r="N36" i="24"/>
  <c r="M36" i="24"/>
  <c r="AA34" i="24"/>
  <c r="AB34" i="24" s="1"/>
  <c r="E39" i="24"/>
  <c r="G38" i="24"/>
  <c r="K37" i="24"/>
  <c r="H39" i="24"/>
  <c r="J38" i="24"/>
  <c r="L36" i="24"/>
  <c r="R35" i="23"/>
  <c r="AA34" i="23"/>
  <c r="AB34" i="23" s="1"/>
  <c r="E39" i="23"/>
  <c r="G38" i="23"/>
  <c r="J38" i="23"/>
  <c r="H39" i="23"/>
  <c r="P36" i="23"/>
  <c r="M37" i="10"/>
  <c r="L37" i="10"/>
  <c r="N37" i="10"/>
  <c r="P38" i="10"/>
  <c r="E58" i="10"/>
  <c r="G57" i="10"/>
  <c r="M38" i="10"/>
  <c r="N38" i="10"/>
  <c r="I40" i="10"/>
  <c r="J39" i="10"/>
  <c r="F67" i="10"/>
  <c r="Z67" i="10" s="1"/>
  <c r="H58" i="10"/>
  <c r="E21" i="31" a="1"/>
  <c r="E21" i="31" l="1"/>
  <c r="W41" i="27"/>
  <c r="W41" i="26"/>
  <c r="W41" i="25"/>
  <c r="W41" i="24"/>
  <c r="W40" i="23"/>
  <c r="W41" i="10"/>
  <c r="Q36" i="27"/>
  <c r="R36" i="27" s="1"/>
  <c r="K38" i="27"/>
  <c r="M38" i="27" s="1"/>
  <c r="AA35" i="27"/>
  <c r="AB35" i="27" s="1"/>
  <c r="E40" i="27"/>
  <c r="G39" i="27"/>
  <c r="M37" i="27"/>
  <c r="N37" i="27"/>
  <c r="O37" i="27"/>
  <c r="P37" i="27" s="1"/>
  <c r="L37" i="27"/>
  <c r="H40" i="27"/>
  <c r="J39" i="27"/>
  <c r="N37" i="23"/>
  <c r="K38" i="26"/>
  <c r="O38" i="26" s="1"/>
  <c r="L37" i="26"/>
  <c r="H40" i="26"/>
  <c r="J39" i="26"/>
  <c r="L37" i="23"/>
  <c r="E40" i="26"/>
  <c r="G39" i="26"/>
  <c r="AA35" i="26"/>
  <c r="AB35" i="26" s="1"/>
  <c r="Q36" i="26"/>
  <c r="R36" i="26" s="1"/>
  <c r="O37" i="26"/>
  <c r="P37" i="26" s="1"/>
  <c r="N37" i="26"/>
  <c r="M37" i="26"/>
  <c r="Q36" i="23"/>
  <c r="M37" i="23"/>
  <c r="AA35" i="25"/>
  <c r="AB35" i="25" s="1"/>
  <c r="K38" i="25"/>
  <c r="E40" i="25"/>
  <c r="G39" i="25"/>
  <c r="N37" i="25"/>
  <c r="M37" i="25"/>
  <c r="O37" i="25"/>
  <c r="P37" i="25" s="1"/>
  <c r="H40" i="25"/>
  <c r="J39" i="25"/>
  <c r="Q36" i="25"/>
  <c r="R36" i="25" s="1"/>
  <c r="L37" i="25"/>
  <c r="Q37" i="10"/>
  <c r="R37" i="10" s="1"/>
  <c r="L37" i="24"/>
  <c r="L38" i="10"/>
  <c r="Q36" i="24"/>
  <c r="R36" i="24" s="1"/>
  <c r="K38" i="24"/>
  <c r="E40" i="24"/>
  <c r="G39" i="24"/>
  <c r="H40" i="24"/>
  <c r="J39" i="24"/>
  <c r="N37" i="24"/>
  <c r="M37" i="24"/>
  <c r="O37" i="24"/>
  <c r="P37" i="24" s="1"/>
  <c r="AA35" i="24"/>
  <c r="AB35" i="24" s="1"/>
  <c r="P37" i="23"/>
  <c r="G39" i="23"/>
  <c r="E40" i="23"/>
  <c r="H40" i="23"/>
  <c r="J39" i="23"/>
  <c r="K38" i="23"/>
  <c r="R36" i="23"/>
  <c r="AA35" i="23"/>
  <c r="AB35" i="23" s="1"/>
  <c r="K39" i="10"/>
  <c r="O39" i="10" s="1"/>
  <c r="P39" i="10" s="1"/>
  <c r="E59" i="10"/>
  <c r="G58" i="10"/>
  <c r="Q38" i="10"/>
  <c r="I41" i="10"/>
  <c r="J40" i="10"/>
  <c r="K40" i="10" s="1"/>
  <c r="O40" i="10" s="1"/>
  <c r="F68" i="10"/>
  <c r="Z68" i="10" s="1"/>
  <c r="H59" i="10"/>
  <c r="W42" i="27" l="1"/>
  <c r="W42" i="26"/>
  <c r="W42" i="25"/>
  <c r="W42" i="24"/>
  <c r="W41" i="23"/>
  <c r="W42" i="10"/>
  <c r="N38" i="27"/>
  <c r="Q38" i="27" s="1"/>
  <c r="O38" i="27"/>
  <c r="P38" i="27" s="1"/>
  <c r="L38" i="27"/>
  <c r="R38" i="10"/>
  <c r="AA38" i="10" s="1"/>
  <c r="AB38" i="10" s="1"/>
  <c r="Q37" i="23"/>
  <c r="R37" i="23" s="1"/>
  <c r="L38" i="26"/>
  <c r="N38" i="26"/>
  <c r="M38" i="26"/>
  <c r="Q37" i="27"/>
  <c r="R37" i="27" s="1"/>
  <c r="P38" i="26"/>
  <c r="H41" i="27"/>
  <c r="J40" i="27"/>
  <c r="E41" i="27"/>
  <c r="G40" i="27"/>
  <c r="AA36" i="27"/>
  <c r="AB36" i="27" s="1"/>
  <c r="K39" i="27"/>
  <c r="Q37" i="26"/>
  <c r="R37" i="26" s="1"/>
  <c r="AA36" i="26"/>
  <c r="AB36" i="26" s="1"/>
  <c r="K39" i="26"/>
  <c r="G40" i="26"/>
  <c r="E41" i="26"/>
  <c r="H41" i="26"/>
  <c r="J40" i="26"/>
  <c r="K39" i="25"/>
  <c r="N39" i="25" s="1"/>
  <c r="AA37" i="10"/>
  <c r="AB37" i="10" s="1"/>
  <c r="AA36" i="25"/>
  <c r="AB36" i="25" s="1"/>
  <c r="Q37" i="25"/>
  <c r="R37" i="25" s="1"/>
  <c r="O38" i="25"/>
  <c r="P38" i="25" s="1"/>
  <c r="N38" i="25"/>
  <c r="M38" i="25"/>
  <c r="H41" i="25"/>
  <c r="J40" i="25"/>
  <c r="L38" i="24"/>
  <c r="L38" i="25"/>
  <c r="E41" i="25"/>
  <c r="G40" i="25"/>
  <c r="H41" i="24"/>
  <c r="J40" i="24"/>
  <c r="E41" i="24"/>
  <c r="G40" i="24"/>
  <c r="AA36" i="24"/>
  <c r="AB36" i="24" s="1"/>
  <c r="Q37" i="24"/>
  <c r="R37" i="24" s="1"/>
  <c r="K39" i="24"/>
  <c r="O38" i="24"/>
  <c r="P38" i="24" s="1"/>
  <c r="N38" i="24"/>
  <c r="M38" i="24"/>
  <c r="K39" i="23"/>
  <c r="O39" i="23" s="1"/>
  <c r="E41" i="23"/>
  <c r="G40" i="23"/>
  <c r="M38" i="23"/>
  <c r="O38" i="23"/>
  <c r="P38" i="23" s="1"/>
  <c r="N38" i="23"/>
  <c r="L38" i="23"/>
  <c r="AA36" i="23"/>
  <c r="AB36" i="23" s="1"/>
  <c r="J40" i="23"/>
  <c r="H41" i="23"/>
  <c r="P40" i="10"/>
  <c r="N39" i="10"/>
  <c r="M39" i="10"/>
  <c r="E60" i="10"/>
  <c r="G59" i="10"/>
  <c r="L39" i="10"/>
  <c r="N40" i="10"/>
  <c r="M40" i="10"/>
  <c r="I42" i="10"/>
  <c r="J41" i="10"/>
  <c r="K41" i="10" s="1"/>
  <c r="O41" i="10" s="1"/>
  <c r="F69" i="10"/>
  <c r="Z69" i="10" s="1"/>
  <c r="H60" i="10"/>
  <c r="W43" i="27" l="1"/>
  <c r="W43" i="26"/>
  <c r="W43" i="25"/>
  <c r="W43" i="24"/>
  <c r="W42" i="23"/>
  <c r="W43" i="10"/>
  <c r="L39" i="26"/>
  <c r="K40" i="27"/>
  <c r="O40" i="27" s="1"/>
  <c r="Q38" i="26"/>
  <c r="R38" i="26" s="1"/>
  <c r="L39" i="25"/>
  <c r="O39" i="25"/>
  <c r="P39" i="25" s="1"/>
  <c r="K40" i="26"/>
  <c r="H42" i="27"/>
  <c r="J41" i="27"/>
  <c r="M39" i="27"/>
  <c r="O39" i="27"/>
  <c r="P39" i="27" s="1"/>
  <c r="N39" i="27"/>
  <c r="G41" i="27"/>
  <c r="E42" i="27"/>
  <c r="L39" i="27"/>
  <c r="AA37" i="27"/>
  <c r="AB37" i="27" s="1"/>
  <c r="R38" i="27"/>
  <c r="M39" i="25"/>
  <c r="Q39" i="25" s="1"/>
  <c r="E42" i="26"/>
  <c r="G41" i="26"/>
  <c r="H42" i="26"/>
  <c r="J41" i="26"/>
  <c r="AA37" i="26"/>
  <c r="AB37" i="26" s="1"/>
  <c r="O39" i="26"/>
  <c r="P39" i="26" s="1"/>
  <c r="N39" i="26"/>
  <c r="M39" i="26"/>
  <c r="L39" i="24"/>
  <c r="Q38" i="25"/>
  <c r="R38" i="25" s="1"/>
  <c r="AA37" i="25"/>
  <c r="AB37" i="25" s="1"/>
  <c r="K40" i="25"/>
  <c r="E42" i="25"/>
  <c r="G41" i="25"/>
  <c r="H42" i="25"/>
  <c r="J41" i="25"/>
  <c r="M39" i="23"/>
  <c r="K40" i="24"/>
  <c r="O40" i="24" s="1"/>
  <c r="AA37" i="24"/>
  <c r="AB37" i="24" s="1"/>
  <c r="N39" i="24"/>
  <c r="M39" i="24"/>
  <c r="O39" i="24"/>
  <c r="P39" i="24" s="1"/>
  <c r="H42" i="24"/>
  <c r="J41" i="24"/>
  <c r="N39" i="23"/>
  <c r="Q38" i="24"/>
  <c r="R38" i="24" s="1"/>
  <c r="E42" i="24"/>
  <c r="G41" i="24"/>
  <c r="L39" i="23"/>
  <c r="P39" i="23"/>
  <c r="K40" i="23"/>
  <c r="N40" i="23" s="1"/>
  <c r="AA37" i="23"/>
  <c r="AB37" i="23" s="1"/>
  <c r="Q38" i="23"/>
  <c r="R38" i="23" s="1"/>
  <c r="H42" i="23"/>
  <c r="J41" i="23"/>
  <c r="E42" i="23"/>
  <c r="G41" i="23"/>
  <c r="Q39" i="10"/>
  <c r="R39" i="10" s="1"/>
  <c r="L40" i="10"/>
  <c r="L41" i="10" s="1"/>
  <c r="P41" i="10"/>
  <c r="E61" i="10"/>
  <c r="G60" i="10"/>
  <c r="Q40" i="10"/>
  <c r="M41" i="10"/>
  <c r="N41" i="10"/>
  <c r="I43" i="10"/>
  <c r="J42" i="10"/>
  <c r="K42" i="10" s="1"/>
  <c r="O42" i="10" s="1"/>
  <c r="F70" i="10"/>
  <c r="Z70" i="10" s="1"/>
  <c r="H61" i="10"/>
  <c r="F21" i="31" a="1"/>
  <c r="H21" i="31" a="1"/>
  <c r="H21" i="31" l="1"/>
  <c r="F21" i="31"/>
  <c r="W44" i="27"/>
  <c r="W44" i="26"/>
  <c r="W44" i="25"/>
  <c r="W44" i="24"/>
  <c r="W43" i="23"/>
  <c r="W44" i="10"/>
  <c r="AA39" i="10"/>
  <c r="AB39" i="10" s="1"/>
  <c r="Q39" i="23"/>
  <c r="R39" i="23" s="1"/>
  <c r="L40" i="27"/>
  <c r="L40" i="26"/>
  <c r="N40" i="27"/>
  <c r="N40" i="26"/>
  <c r="M40" i="27"/>
  <c r="L40" i="25"/>
  <c r="P40" i="27"/>
  <c r="O40" i="26"/>
  <c r="P40" i="26" s="1"/>
  <c r="K41" i="26"/>
  <c r="Q39" i="27"/>
  <c r="R39" i="27" s="1"/>
  <c r="E43" i="27"/>
  <c r="G42" i="27"/>
  <c r="M40" i="26"/>
  <c r="AA38" i="27"/>
  <c r="AB38" i="27" s="1"/>
  <c r="K41" i="27"/>
  <c r="J42" i="27"/>
  <c r="H43" i="27"/>
  <c r="H43" i="26"/>
  <c r="J42" i="26"/>
  <c r="AA38" i="26"/>
  <c r="AB38" i="26" s="1"/>
  <c r="E43" i="26"/>
  <c r="G42" i="26"/>
  <c r="Q39" i="26"/>
  <c r="R39" i="26" s="1"/>
  <c r="M40" i="24"/>
  <c r="K41" i="25"/>
  <c r="O41" i="25" s="1"/>
  <c r="L40" i="24"/>
  <c r="E43" i="25"/>
  <c r="G42" i="25"/>
  <c r="O40" i="25"/>
  <c r="P40" i="25" s="1"/>
  <c r="N40" i="25"/>
  <c r="M40" i="25"/>
  <c r="N40" i="24"/>
  <c r="H43" i="25"/>
  <c r="J42" i="25"/>
  <c r="R39" i="25"/>
  <c r="AA38" i="25"/>
  <c r="AB38" i="25" s="1"/>
  <c r="L40" i="23"/>
  <c r="P40" i="24"/>
  <c r="K41" i="24"/>
  <c r="M41" i="24" s="1"/>
  <c r="AA38" i="24"/>
  <c r="AB38" i="24" s="1"/>
  <c r="E43" i="24"/>
  <c r="G42" i="24"/>
  <c r="H43" i="24"/>
  <c r="J42" i="24"/>
  <c r="M40" i="23"/>
  <c r="Q40" i="23" s="1"/>
  <c r="Q39" i="24"/>
  <c r="R39" i="24" s="1"/>
  <c r="O40" i="23"/>
  <c r="P40" i="23" s="1"/>
  <c r="AA38" i="23"/>
  <c r="AB38" i="23" s="1"/>
  <c r="H43" i="23"/>
  <c r="J42" i="23"/>
  <c r="E43" i="23"/>
  <c r="G42" i="23"/>
  <c r="K41" i="23"/>
  <c r="R40" i="10"/>
  <c r="AA40" i="10" s="1"/>
  <c r="AB40" i="10" s="1"/>
  <c r="P42" i="10"/>
  <c r="E62" i="10"/>
  <c r="G61" i="10"/>
  <c r="L42" i="10"/>
  <c r="M42" i="10"/>
  <c r="N42" i="10"/>
  <c r="I44" i="10"/>
  <c r="J43" i="10"/>
  <c r="Q41" i="10"/>
  <c r="F71" i="10"/>
  <c r="Z71" i="10" s="1"/>
  <c r="H62" i="10"/>
  <c r="G21" i="31" a="1"/>
  <c r="G21" i="31" l="1"/>
  <c r="K21" i="31" s="1"/>
  <c r="W45" i="27"/>
  <c r="W45" i="26"/>
  <c r="W45" i="25"/>
  <c r="W45" i="24"/>
  <c r="W44" i="23"/>
  <c r="W45" i="10"/>
  <c r="K43" i="10"/>
  <c r="O43" i="10" s="1"/>
  <c r="P43" i="10" s="1"/>
  <c r="R41" i="10"/>
  <c r="AA41" i="10" s="1"/>
  <c r="AB41" i="10" s="1"/>
  <c r="Q40" i="24"/>
  <c r="R40" i="24" s="1"/>
  <c r="Q40" i="27"/>
  <c r="R40" i="27" s="1"/>
  <c r="L41" i="27"/>
  <c r="L41" i="26"/>
  <c r="K42" i="27"/>
  <c r="Q40" i="26"/>
  <c r="R40" i="26" s="1"/>
  <c r="M41" i="26"/>
  <c r="N41" i="26"/>
  <c r="O41" i="26"/>
  <c r="P41" i="26" s="1"/>
  <c r="H44" i="27"/>
  <c r="J43" i="27"/>
  <c r="M41" i="27"/>
  <c r="O41" i="27"/>
  <c r="P41" i="27" s="1"/>
  <c r="N41" i="27"/>
  <c r="AA39" i="27"/>
  <c r="AB39" i="27" s="1"/>
  <c r="G43" i="27"/>
  <c r="E44" i="27"/>
  <c r="L41" i="23"/>
  <c r="AA39" i="26"/>
  <c r="AB39" i="26" s="1"/>
  <c r="K42" i="26"/>
  <c r="E44" i="26"/>
  <c r="G43" i="26"/>
  <c r="H44" i="26"/>
  <c r="J43" i="26"/>
  <c r="M41" i="25"/>
  <c r="Q40" i="25"/>
  <c r="R40" i="25" s="1"/>
  <c r="N41" i="25"/>
  <c r="L41" i="25"/>
  <c r="P41" i="25"/>
  <c r="H44" i="25"/>
  <c r="J43" i="25"/>
  <c r="E44" i="25"/>
  <c r="G43" i="25"/>
  <c r="AA39" i="25"/>
  <c r="AB39" i="25" s="1"/>
  <c r="K42" i="25"/>
  <c r="L41" i="24"/>
  <c r="N41" i="24"/>
  <c r="Q41" i="24" s="1"/>
  <c r="O41" i="24"/>
  <c r="P41" i="24" s="1"/>
  <c r="AA39" i="24"/>
  <c r="AB39" i="24" s="1"/>
  <c r="G43" i="24"/>
  <c r="E44" i="24"/>
  <c r="K42" i="24"/>
  <c r="H44" i="24"/>
  <c r="J43" i="24"/>
  <c r="H44" i="23"/>
  <c r="J43" i="23"/>
  <c r="E44" i="23"/>
  <c r="G43" i="23"/>
  <c r="AA39" i="23"/>
  <c r="AB39" i="23" s="1"/>
  <c r="R40" i="23"/>
  <c r="N41" i="23"/>
  <c r="M41" i="23"/>
  <c r="O41" i="23"/>
  <c r="P41" i="23" s="1"/>
  <c r="K42" i="23"/>
  <c r="E63" i="10"/>
  <c r="G62" i="10"/>
  <c r="I45" i="10"/>
  <c r="J44" i="10"/>
  <c r="Q42" i="10"/>
  <c r="F72" i="10"/>
  <c r="Z72" i="10" s="1"/>
  <c r="H63" i="10"/>
  <c r="E20" i="31" a="1"/>
  <c r="L21" i="31" a="1"/>
  <c r="L21" i="31" l="1"/>
  <c r="E20" i="31"/>
  <c r="W46" i="27"/>
  <c r="W46" i="26"/>
  <c r="W46" i="25"/>
  <c r="W46" i="24"/>
  <c r="W45" i="23"/>
  <c r="W46" i="10"/>
  <c r="M43" i="10"/>
  <c r="L43" i="10"/>
  <c r="N43" i="10"/>
  <c r="R42" i="10"/>
  <c r="AA42" i="10" s="1"/>
  <c r="AB42" i="10" s="1"/>
  <c r="L42" i="27"/>
  <c r="Q41" i="26"/>
  <c r="R41" i="26" s="1"/>
  <c r="L42" i="26"/>
  <c r="O42" i="27"/>
  <c r="P42" i="27" s="1"/>
  <c r="M42" i="27"/>
  <c r="N42" i="27"/>
  <c r="K43" i="27"/>
  <c r="AA40" i="27"/>
  <c r="AB40" i="27" s="1"/>
  <c r="H45" i="27"/>
  <c r="J44" i="27"/>
  <c r="E45" i="27"/>
  <c r="G44" i="27"/>
  <c r="Q41" i="27"/>
  <c r="R41" i="27" s="1"/>
  <c r="K43" i="26"/>
  <c r="M43" i="26" s="1"/>
  <c r="K43" i="25"/>
  <c r="N43" i="25" s="1"/>
  <c r="H45" i="26"/>
  <c r="J44" i="26"/>
  <c r="AA40" i="26"/>
  <c r="AB40" i="26" s="1"/>
  <c r="G44" i="26"/>
  <c r="E45" i="26"/>
  <c r="M42" i="26"/>
  <c r="O42" i="26"/>
  <c r="P42" i="26" s="1"/>
  <c r="N42" i="26"/>
  <c r="Q41" i="25"/>
  <c r="R41" i="25" s="1"/>
  <c r="O42" i="25"/>
  <c r="P42" i="25" s="1"/>
  <c r="N42" i="25"/>
  <c r="M42" i="25"/>
  <c r="L42" i="25"/>
  <c r="E45" i="25"/>
  <c r="G44" i="25"/>
  <c r="AA40" i="25"/>
  <c r="AB40" i="25" s="1"/>
  <c r="H45" i="25"/>
  <c r="J44" i="25"/>
  <c r="H45" i="24"/>
  <c r="J44" i="24"/>
  <c r="O42" i="24"/>
  <c r="P42" i="24" s="1"/>
  <c r="N42" i="24"/>
  <c r="M42" i="24"/>
  <c r="L42" i="24"/>
  <c r="R41" i="24"/>
  <c r="AA40" i="24"/>
  <c r="AB40" i="24" s="1"/>
  <c r="K43" i="24"/>
  <c r="E45" i="24"/>
  <c r="G44" i="24"/>
  <c r="K43" i="23"/>
  <c r="O43" i="23" s="1"/>
  <c r="G44" i="23"/>
  <c r="E45" i="23"/>
  <c r="O42" i="23"/>
  <c r="P42" i="23" s="1"/>
  <c r="M42" i="23"/>
  <c r="N42" i="23"/>
  <c r="AA40" i="23"/>
  <c r="AB40" i="23" s="1"/>
  <c r="H45" i="23"/>
  <c r="J44" i="23"/>
  <c r="Q41" i="23"/>
  <c r="R41" i="23" s="1"/>
  <c r="L42" i="23"/>
  <c r="E64" i="10"/>
  <c r="G63" i="10"/>
  <c r="K44" i="10"/>
  <c r="O44" i="10" s="1"/>
  <c r="P44" i="10" s="1"/>
  <c r="I46" i="10"/>
  <c r="J45" i="10"/>
  <c r="K45" i="10" s="1"/>
  <c r="O45" i="10" s="1"/>
  <c r="F73" i="10"/>
  <c r="Z73" i="10" s="1"/>
  <c r="H64" i="10"/>
  <c r="W47" i="27" l="1"/>
  <c r="W47" i="26"/>
  <c r="W47" i="25"/>
  <c r="W47" i="24"/>
  <c r="W46" i="23"/>
  <c r="W47" i="10"/>
  <c r="Q43" i="10"/>
  <c r="R43" i="10" s="1"/>
  <c r="AA43" i="10" s="1"/>
  <c r="AB43" i="10" s="1"/>
  <c r="L43" i="27"/>
  <c r="O43" i="26"/>
  <c r="P43" i="26" s="1"/>
  <c r="N43" i="27"/>
  <c r="O43" i="27"/>
  <c r="P43" i="27" s="1"/>
  <c r="M43" i="27"/>
  <c r="Q42" i="27"/>
  <c r="R42" i="27" s="1"/>
  <c r="M43" i="25"/>
  <c r="Q43" i="25" s="1"/>
  <c r="N43" i="26"/>
  <c r="Q43" i="26" s="1"/>
  <c r="L43" i="26"/>
  <c r="O43" i="25"/>
  <c r="P43" i="25" s="1"/>
  <c r="H46" i="27"/>
  <c r="J45" i="27"/>
  <c r="G45" i="27"/>
  <c r="E46" i="27"/>
  <c r="AA41" i="27"/>
  <c r="AB41" i="27" s="1"/>
  <c r="L43" i="25"/>
  <c r="K44" i="27"/>
  <c r="K44" i="25"/>
  <c r="M44" i="25" s="1"/>
  <c r="Q42" i="26"/>
  <c r="R42" i="26" s="1"/>
  <c r="E46" i="26"/>
  <c r="G45" i="26"/>
  <c r="AA41" i="26"/>
  <c r="AB41" i="26" s="1"/>
  <c r="K44" i="26"/>
  <c r="Q42" i="25"/>
  <c r="R42" i="25" s="1"/>
  <c r="H46" i="26"/>
  <c r="J45" i="26"/>
  <c r="H46" i="25"/>
  <c r="J45" i="25"/>
  <c r="AA41" i="25"/>
  <c r="AB41" i="25" s="1"/>
  <c r="E46" i="25"/>
  <c r="G45" i="25"/>
  <c r="L43" i="24"/>
  <c r="M43" i="23"/>
  <c r="P43" i="23"/>
  <c r="AA41" i="24"/>
  <c r="AB41" i="24" s="1"/>
  <c r="E46" i="24"/>
  <c r="G45" i="24"/>
  <c r="K44" i="24"/>
  <c r="N43" i="23"/>
  <c r="L43" i="23"/>
  <c r="N43" i="24"/>
  <c r="M43" i="24"/>
  <c r="O43" i="24"/>
  <c r="P43" i="24" s="1"/>
  <c r="Q42" i="24"/>
  <c r="R42" i="24" s="1"/>
  <c r="J45" i="24"/>
  <c r="H46" i="24"/>
  <c r="K44" i="23"/>
  <c r="N44" i="23" s="1"/>
  <c r="Q42" i="23"/>
  <c r="R42" i="23" s="1"/>
  <c r="AA41" i="23"/>
  <c r="AB41" i="23" s="1"/>
  <c r="H46" i="23"/>
  <c r="J45" i="23"/>
  <c r="G45" i="23"/>
  <c r="E46" i="23"/>
  <c r="N44" i="10"/>
  <c r="M44" i="10"/>
  <c r="P45" i="10"/>
  <c r="L44" i="10"/>
  <c r="E65" i="10"/>
  <c r="G64" i="10"/>
  <c r="N45" i="10"/>
  <c r="M45" i="10"/>
  <c r="I47" i="10"/>
  <c r="J46" i="10"/>
  <c r="K46" i="10" s="1"/>
  <c r="O46" i="10" s="1"/>
  <c r="F74" i="10"/>
  <c r="Z74" i="10" s="1"/>
  <c r="H65" i="10"/>
  <c r="W48" i="27" l="1"/>
  <c r="W48" i="26"/>
  <c r="W48" i="25"/>
  <c r="W48" i="24"/>
  <c r="W47" i="23"/>
  <c r="W48" i="10"/>
  <c r="K45" i="24"/>
  <c r="O45" i="24" s="1"/>
  <c r="Q43" i="27"/>
  <c r="R43" i="27" s="1"/>
  <c r="N44" i="25"/>
  <c r="Q44" i="25" s="1"/>
  <c r="O44" i="25"/>
  <c r="P44" i="25" s="1"/>
  <c r="L44" i="25"/>
  <c r="AA42" i="27"/>
  <c r="AB42" i="27" s="1"/>
  <c r="O44" i="27"/>
  <c r="P44" i="27" s="1"/>
  <c r="N44" i="27"/>
  <c r="M44" i="27"/>
  <c r="L44" i="27"/>
  <c r="K45" i="27"/>
  <c r="K45" i="26"/>
  <c r="O45" i="26" s="1"/>
  <c r="E47" i="27"/>
  <c r="G46" i="27"/>
  <c r="H47" i="27"/>
  <c r="J46" i="27"/>
  <c r="H47" i="26"/>
  <c r="J46" i="26"/>
  <c r="E47" i="26"/>
  <c r="G46" i="26"/>
  <c r="AA42" i="26"/>
  <c r="AB42" i="26" s="1"/>
  <c r="R43" i="26"/>
  <c r="M44" i="26"/>
  <c r="N44" i="26"/>
  <c r="O44" i="26"/>
  <c r="P44" i="26" s="1"/>
  <c r="L44" i="26"/>
  <c r="Q43" i="23"/>
  <c r="R43" i="23" s="1"/>
  <c r="Q43" i="24"/>
  <c r="R43" i="24" s="1"/>
  <c r="K45" i="25"/>
  <c r="E47" i="25"/>
  <c r="G46" i="25"/>
  <c r="R43" i="25"/>
  <c r="AA42" i="25"/>
  <c r="AB42" i="25" s="1"/>
  <c r="H47" i="25"/>
  <c r="J46" i="25"/>
  <c r="O44" i="23"/>
  <c r="P44" i="23" s="1"/>
  <c r="L44" i="24"/>
  <c r="L45" i="24" s="1"/>
  <c r="Q44" i="10"/>
  <c r="R44" i="10" s="1"/>
  <c r="AA42" i="24"/>
  <c r="AB42" i="24" s="1"/>
  <c r="H47" i="24"/>
  <c r="J46" i="24"/>
  <c r="O44" i="24"/>
  <c r="P44" i="24" s="1"/>
  <c r="N44" i="24"/>
  <c r="M44" i="24"/>
  <c r="E47" i="24"/>
  <c r="G46" i="24"/>
  <c r="L44" i="23"/>
  <c r="M44" i="23"/>
  <c r="Q44" i="23" s="1"/>
  <c r="K45" i="23"/>
  <c r="O45" i="23" s="1"/>
  <c r="J46" i="23"/>
  <c r="H47" i="23"/>
  <c r="AA42" i="23"/>
  <c r="AB42" i="23" s="1"/>
  <c r="E47" i="23"/>
  <c r="G46" i="23"/>
  <c r="L45" i="10"/>
  <c r="L46" i="10" s="1"/>
  <c r="P46" i="10"/>
  <c r="E66" i="10"/>
  <c r="G65" i="10"/>
  <c r="I48" i="10"/>
  <c r="J47" i="10"/>
  <c r="K47" i="10" s="1"/>
  <c r="O47" i="10" s="1"/>
  <c r="Q45" i="10"/>
  <c r="M46" i="10"/>
  <c r="N46" i="10"/>
  <c r="F75" i="10"/>
  <c r="Z75" i="10" s="1"/>
  <c r="H66" i="10"/>
  <c r="H20" i="31" a="1"/>
  <c r="F20" i="31" a="1"/>
  <c r="F20" i="31" l="1"/>
  <c r="H20" i="31"/>
  <c r="W49" i="27"/>
  <c r="W49" i="26"/>
  <c r="W49" i="25"/>
  <c r="W49" i="24"/>
  <c r="W48" i="23"/>
  <c r="W49" i="10"/>
  <c r="M45" i="24"/>
  <c r="N45" i="24"/>
  <c r="K46" i="25"/>
  <c r="M46" i="25" s="1"/>
  <c r="AA44" i="10"/>
  <c r="L45" i="26"/>
  <c r="M45" i="26"/>
  <c r="P45" i="26"/>
  <c r="N45" i="26"/>
  <c r="E48" i="27"/>
  <c r="G47" i="27"/>
  <c r="M45" i="27"/>
  <c r="N45" i="27"/>
  <c r="O45" i="27"/>
  <c r="P45" i="27" s="1"/>
  <c r="K46" i="27"/>
  <c r="L45" i="27"/>
  <c r="H48" i="27"/>
  <c r="J47" i="27"/>
  <c r="Q44" i="27"/>
  <c r="R44" i="27" s="1"/>
  <c r="AA43" i="27"/>
  <c r="AB43" i="27" s="1"/>
  <c r="K46" i="26"/>
  <c r="O46" i="26" s="1"/>
  <c r="H48" i="26"/>
  <c r="J47" i="26"/>
  <c r="Q44" i="26"/>
  <c r="R44" i="26" s="1"/>
  <c r="E48" i="26"/>
  <c r="G47" i="26"/>
  <c r="P45" i="23"/>
  <c r="AA43" i="26"/>
  <c r="AB43" i="26" s="1"/>
  <c r="N45" i="23"/>
  <c r="R45" i="10"/>
  <c r="AA45" i="10" s="1"/>
  <c r="AB45" i="10" s="1"/>
  <c r="H48" i="25"/>
  <c r="J47" i="25"/>
  <c r="E48" i="25"/>
  <c r="G47" i="25"/>
  <c r="N45" i="25"/>
  <c r="M45" i="25"/>
  <c r="O45" i="25"/>
  <c r="P45" i="25" s="1"/>
  <c r="L45" i="25"/>
  <c r="AA43" i="25"/>
  <c r="AB43" i="25" s="1"/>
  <c r="R44" i="25"/>
  <c r="P45" i="24"/>
  <c r="Q44" i="24"/>
  <c r="R44" i="24" s="1"/>
  <c r="K46" i="24"/>
  <c r="L46" i="24" s="1"/>
  <c r="H48" i="24"/>
  <c r="J47" i="24"/>
  <c r="E48" i="24"/>
  <c r="G47" i="24"/>
  <c r="AA43" i="24"/>
  <c r="AB43" i="24" s="1"/>
  <c r="M45" i="23"/>
  <c r="L45" i="23"/>
  <c r="K46" i="23"/>
  <c r="AA43" i="23"/>
  <c r="AB43" i="23" s="1"/>
  <c r="R44" i="23"/>
  <c r="H48" i="23"/>
  <c r="J47" i="23"/>
  <c r="G47" i="23"/>
  <c r="E48" i="23"/>
  <c r="P47" i="10"/>
  <c r="L47" i="10"/>
  <c r="E67" i="10"/>
  <c r="G66" i="10"/>
  <c r="Q46" i="10"/>
  <c r="M47" i="10"/>
  <c r="N47" i="10"/>
  <c r="I49" i="10"/>
  <c r="J48" i="10"/>
  <c r="K48" i="10" s="1"/>
  <c r="O48" i="10" s="1"/>
  <c r="F76" i="10"/>
  <c r="Z76" i="10" s="1"/>
  <c r="H67" i="10"/>
  <c r="G20" i="31" a="1"/>
  <c r="G20" i="31" l="1"/>
  <c r="K20" i="31" s="1"/>
  <c r="W50" i="27"/>
  <c r="W50" i="26"/>
  <c r="W50" i="25"/>
  <c r="W50" i="24"/>
  <c r="W49" i="23"/>
  <c r="W50" i="10"/>
  <c r="Q45" i="24"/>
  <c r="R45" i="24" s="1"/>
  <c r="O46" i="25"/>
  <c r="P46" i="25" s="1"/>
  <c r="Q45" i="23"/>
  <c r="R45" i="23" s="1"/>
  <c r="N46" i="25"/>
  <c r="Q46" i="25" s="1"/>
  <c r="L46" i="25"/>
  <c r="AB44" i="10"/>
  <c r="M46" i="26"/>
  <c r="Q45" i="26"/>
  <c r="R45" i="26" s="1"/>
  <c r="P46" i="26"/>
  <c r="L46" i="27"/>
  <c r="K47" i="27"/>
  <c r="M47" i="27" s="1"/>
  <c r="AA44" i="27"/>
  <c r="AB44" i="27" s="1"/>
  <c r="L46" i="26"/>
  <c r="Q45" i="27"/>
  <c r="R45" i="27" s="1"/>
  <c r="N46" i="26"/>
  <c r="H49" i="27"/>
  <c r="J48" i="27"/>
  <c r="O46" i="27"/>
  <c r="P46" i="27" s="1"/>
  <c r="N46" i="27"/>
  <c r="M46" i="27"/>
  <c r="E49" i="27"/>
  <c r="G48" i="27"/>
  <c r="K47" i="26"/>
  <c r="N47" i="26" s="1"/>
  <c r="AA44" i="26"/>
  <c r="AB44" i="26" s="1"/>
  <c r="R46" i="10"/>
  <c r="AA46" i="10" s="1"/>
  <c r="AB46" i="10" s="1"/>
  <c r="H49" i="26"/>
  <c r="J48" i="26"/>
  <c r="E49" i="26"/>
  <c r="G48" i="26"/>
  <c r="L46" i="23"/>
  <c r="H49" i="25"/>
  <c r="J48" i="25"/>
  <c r="O46" i="24"/>
  <c r="P46" i="24" s="1"/>
  <c r="E49" i="25"/>
  <c r="G48" i="25"/>
  <c r="AA44" i="25"/>
  <c r="AB44" i="25" s="1"/>
  <c r="Q45" i="25"/>
  <c r="R45" i="25" s="1"/>
  <c r="K47" i="25"/>
  <c r="M46" i="24"/>
  <c r="N46" i="24"/>
  <c r="K47" i="24"/>
  <c r="L47" i="24" s="1"/>
  <c r="E49" i="24"/>
  <c r="G48" i="24"/>
  <c r="H49" i="24"/>
  <c r="J48" i="24"/>
  <c r="AA44" i="24"/>
  <c r="AB44" i="24" s="1"/>
  <c r="O46" i="23"/>
  <c r="P46" i="23" s="1"/>
  <c r="M46" i="23"/>
  <c r="N46" i="23"/>
  <c r="K47" i="23"/>
  <c r="E49" i="23"/>
  <c r="G48" i="23"/>
  <c r="AA44" i="23"/>
  <c r="AB44" i="23" s="1"/>
  <c r="H49" i="23"/>
  <c r="J48" i="23"/>
  <c r="P48" i="10"/>
  <c r="E68" i="10"/>
  <c r="G67" i="10"/>
  <c r="L48" i="10"/>
  <c r="Q47" i="10"/>
  <c r="I50" i="10"/>
  <c r="J49" i="10"/>
  <c r="M48" i="10"/>
  <c r="N48" i="10"/>
  <c r="H68" i="10"/>
  <c r="F77" i="10"/>
  <c r="Z77" i="10" s="1"/>
  <c r="L20" i="31" a="1"/>
  <c r="L20" i="31" l="1"/>
  <c r="W51" i="27"/>
  <c r="W51" i="26"/>
  <c r="W51" i="25"/>
  <c r="W51" i="24"/>
  <c r="W50" i="23"/>
  <c r="W51" i="10"/>
  <c r="Q46" i="26"/>
  <c r="R46" i="26" s="1"/>
  <c r="K48" i="23"/>
  <c r="O48" i="23" s="1"/>
  <c r="R47" i="10"/>
  <c r="AA47" i="10" s="1"/>
  <c r="AB47" i="10" s="1"/>
  <c r="L47" i="25"/>
  <c r="K49" i="10"/>
  <c r="O49" i="10" s="1"/>
  <c r="P49" i="10" s="1"/>
  <c r="N47" i="27"/>
  <c r="Q47" i="27" s="1"/>
  <c r="M47" i="26"/>
  <c r="Q47" i="26" s="1"/>
  <c r="Q46" i="27"/>
  <c r="R46" i="27" s="1"/>
  <c r="O47" i="27"/>
  <c r="P47" i="27" s="1"/>
  <c r="N47" i="24"/>
  <c r="K48" i="27"/>
  <c r="N48" i="27" s="1"/>
  <c r="L47" i="23"/>
  <c r="L47" i="27"/>
  <c r="L47" i="26"/>
  <c r="AA45" i="27"/>
  <c r="AB45" i="27" s="1"/>
  <c r="H50" i="27"/>
  <c r="J49" i="27"/>
  <c r="O47" i="24"/>
  <c r="P47" i="24" s="1"/>
  <c r="O47" i="26"/>
  <c r="P47" i="26" s="1"/>
  <c r="Q46" i="24"/>
  <c r="R46" i="24" s="1"/>
  <c r="E50" i="27"/>
  <c r="G49" i="27"/>
  <c r="E50" i="26"/>
  <c r="G49" i="26"/>
  <c r="K48" i="26"/>
  <c r="AA45" i="26"/>
  <c r="AB45" i="26" s="1"/>
  <c r="H50" i="26"/>
  <c r="J49" i="26"/>
  <c r="AA45" i="25"/>
  <c r="AB45" i="25" s="1"/>
  <c r="R46" i="25"/>
  <c r="N47" i="25"/>
  <c r="M47" i="25"/>
  <c r="O47" i="25"/>
  <c r="P47" i="25" s="1"/>
  <c r="E50" i="25"/>
  <c r="G49" i="25"/>
  <c r="K48" i="25"/>
  <c r="H50" i="25"/>
  <c r="J49" i="25"/>
  <c r="M47" i="24"/>
  <c r="K48" i="24"/>
  <c r="N48" i="24" s="1"/>
  <c r="AA45" i="24"/>
  <c r="AB45" i="24" s="1"/>
  <c r="Q46" i="23"/>
  <c r="R46" i="23" s="1"/>
  <c r="H50" i="24"/>
  <c r="J49" i="24"/>
  <c r="E50" i="24"/>
  <c r="G49" i="24"/>
  <c r="E50" i="23"/>
  <c r="G49" i="23"/>
  <c r="AA45" i="23"/>
  <c r="AB45" i="23" s="1"/>
  <c r="N47" i="23"/>
  <c r="O47" i="23"/>
  <c r="P47" i="23" s="1"/>
  <c r="M47" i="23"/>
  <c r="H50" i="23"/>
  <c r="J49" i="23"/>
  <c r="E69" i="10"/>
  <c r="G68" i="10"/>
  <c r="Q48" i="10"/>
  <c r="I51" i="10"/>
  <c r="J50" i="10"/>
  <c r="K50" i="10" s="1"/>
  <c r="O50" i="10" s="1"/>
  <c r="H69" i="10"/>
  <c r="F78" i="10"/>
  <c r="Z78" i="10" s="1"/>
  <c r="W52" i="27" l="1"/>
  <c r="W52" i="26"/>
  <c r="W52" i="25"/>
  <c r="W52" i="24"/>
  <c r="W51" i="23"/>
  <c r="W52" i="10"/>
  <c r="R48" i="10"/>
  <c r="AA48" i="10" s="1"/>
  <c r="AB48" i="10" s="1"/>
  <c r="M48" i="23"/>
  <c r="N48" i="23"/>
  <c r="L48" i="23"/>
  <c r="N49" i="10"/>
  <c r="M49" i="10"/>
  <c r="L49" i="10"/>
  <c r="L50" i="10" s="1"/>
  <c r="Q47" i="24"/>
  <c r="R47" i="24" s="1"/>
  <c r="L48" i="27"/>
  <c r="M48" i="27"/>
  <c r="Q48" i="27" s="1"/>
  <c r="O48" i="27"/>
  <c r="P48" i="27" s="1"/>
  <c r="K49" i="27"/>
  <c r="H51" i="27"/>
  <c r="J50" i="27"/>
  <c r="R47" i="27"/>
  <c r="AA46" i="27"/>
  <c r="AB46" i="27" s="1"/>
  <c r="K49" i="26"/>
  <c r="M49" i="26" s="1"/>
  <c r="E51" i="27"/>
  <c r="G50" i="27"/>
  <c r="P48" i="23"/>
  <c r="H51" i="26"/>
  <c r="J50" i="26"/>
  <c r="M48" i="26"/>
  <c r="N48" i="26"/>
  <c r="O48" i="26"/>
  <c r="P48" i="26" s="1"/>
  <c r="L48" i="26"/>
  <c r="E51" i="26"/>
  <c r="G50" i="26"/>
  <c r="AA46" i="26"/>
  <c r="AB46" i="26" s="1"/>
  <c r="R47" i="26"/>
  <c r="O48" i="24"/>
  <c r="P48" i="24" s="1"/>
  <c r="K49" i="25"/>
  <c r="M49" i="25" s="1"/>
  <c r="M48" i="24"/>
  <c r="Q48" i="24" s="1"/>
  <c r="E51" i="25"/>
  <c r="G50" i="25"/>
  <c r="AA46" i="25"/>
  <c r="AB46" i="25" s="1"/>
  <c r="J50" i="25"/>
  <c r="H51" i="25"/>
  <c r="O48" i="25"/>
  <c r="P48" i="25" s="1"/>
  <c r="N48" i="25"/>
  <c r="M48" i="25"/>
  <c r="Q47" i="25"/>
  <c r="R47" i="25" s="1"/>
  <c r="L48" i="25"/>
  <c r="L48" i="24"/>
  <c r="K49" i="24"/>
  <c r="O49" i="24" s="1"/>
  <c r="E51" i="24"/>
  <c r="G50" i="24"/>
  <c r="AA46" i="24"/>
  <c r="AB46" i="24" s="1"/>
  <c r="H51" i="24"/>
  <c r="J50" i="24"/>
  <c r="K49" i="23"/>
  <c r="Q47" i="23"/>
  <c r="R47" i="23" s="1"/>
  <c r="H51" i="23"/>
  <c r="J50" i="23"/>
  <c r="AA46" i="23"/>
  <c r="AB46" i="23" s="1"/>
  <c r="E51" i="23"/>
  <c r="G50" i="23"/>
  <c r="P50" i="10"/>
  <c r="E70" i="10"/>
  <c r="G69" i="10"/>
  <c r="M50" i="10"/>
  <c r="N50" i="10"/>
  <c r="I52" i="10"/>
  <c r="J51" i="10"/>
  <c r="H70" i="10"/>
  <c r="F79" i="10"/>
  <c r="Z79" i="10" s="1"/>
  <c r="E19" i="31" a="1"/>
  <c r="E19" i="31" l="1"/>
  <c r="W53" i="27"/>
  <c r="W53" i="26"/>
  <c r="W53" i="25"/>
  <c r="W53" i="24"/>
  <c r="W52" i="23"/>
  <c r="W53" i="10"/>
  <c r="L49" i="23"/>
  <c r="O49" i="26"/>
  <c r="P49" i="26" s="1"/>
  <c r="Q48" i="23"/>
  <c r="R48" i="23" s="1"/>
  <c r="Q49" i="10"/>
  <c r="R49" i="10" s="1"/>
  <c r="L49" i="27"/>
  <c r="N49" i="26"/>
  <c r="Q49" i="26" s="1"/>
  <c r="L49" i="26"/>
  <c r="M49" i="27"/>
  <c r="N49" i="27"/>
  <c r="O49" i="27"/>
  <c r="P49" i="27" s="1"/>
  <c r="K50" i="27"/>
  <c r="M50" i="27" s="1"/>
  <c r="L49" i="25"/>
  <c r="H52" i="27"/>
  <c r="J51" i="27"/>
  <c r="E52" i="27"/>
  <c r="G51" i="27"/>
  <c r="AA47" i="27"/>
  <c r="AB47" i="27" s="1"/>
  <c r="R48" i="27"/>
  <c r="P49" i="24"/>
  <c r="E52" i="26"/>
  <c r="G51" i="26"/>
  <c r="Q48" i="26"/>
  <c r="R48" i="26" s="1"/>
  <c r="K50" i="26"/>
  <c r="AA47" i="26"/>
  <c r="AB47" i="26" s="1"/>
  <c r="H52" i="26"/>
  <c r="J51" i="26"/>
  <c r="N49" i="25"/>
  <c r="Q49" i="25" s="1"/>
  <c r="O49" i="25"/>
  <c r="P49" i="25" s="1"/>
  <c r="K50" i="25"/>
  <c r="AA47" i="25"/>
  <c r="AB47" i="25" s="1"/>
  <c r="E52" i="25"/>
  <c r="G51" i="25"/>
  <c r="Q48" i="25"/>
  <c r="R48" i="25" s="1"/>
  <c r="H52" i="25"/>
  <c r="J51" i="25"/>
  <c r="M49" i="24"/>
  <c r="L49" i="24"/>
  <c r="N49" i="24"/>
  <c r="K50" i="24"/>
  <c r="M50" i="24" s="1"/>
  <c r="R48" i="24"/>
  <c r="AA47" i="24"/>
  <c r="AB47" i="24" s="1"/>
  <c r="H52" i="24"/>
  <c r="J51" i="24"/>
  <c r="E52" i="24"/>
  <c r="G51" i="24"/>
  <c r="O49" i="23"/>
  <c r="P49" i="23" s="1"/>
  <c r="M49" i="23"/>
  <c r="N49" i="23"/>
  <c r="AA47" i="23"/>
  <c r="AB47" i="23" s="1"/>
  <c r="E52" i="23"/>
  <c r="G51" i="23"/>
  <c r="K50" i="23"/>
  <c r="H52" i="23"/>
  <c r="J51" i="23"/>
  <c r="K51" i="10"/>
  <c r="O51" i="10" s="1"/>
  <c r="P51" i="10" s="1"/>
  <c r="E71" i="10"/>
  <c r="G70" i="10"/>
  <c r="I53" i="10"/>
  <c r="J52" i="10"/>
  <c r="K52" i="10" s="1"/>
  <c r="O52" i="10" s="1"/>
  <c r="Q50" i="10"/>
  <c r="H71" i="10"/>
  <c r="F80" i="10"/>
  <c r="Z80" i="10" s="1"/>
  <c r="W54" i="27" l="1"/>
  <c r="W54" i="26"/>
  <c r="W54" i="25"/>
  <c r="W54" i="24"/>
  <c r="W53" i="23"/>
  <c r="W54" i="10"/>
  <c r="L50" i="23"/>
  <c r="AA49" i="10"/>
  <c r="AB49" i="10" s="1"/>
  <c r="R50" i="10"/>
  <c r="AA50" i="10" s="1"/>
  <c r="AB50" i="10" s="1"/>
  <c r="L50" i="26"/>
  <c r="L50" i="25"/>
  <c r="K51" i="27"/>
  <c r="O51" i="27" s="1"/>
  <c r="Q49" i="27"/>
  <c r="R49" i="27" s="1"/>
  <c r="N50" i="27"/>
  <c r="Q50" i="27" s="1"/>
  <c r="O50" i="27"/>
  <c r="P50" i="27" s="1"/>
  <c r="L50" i="27"/>
  <c r="K51" i="26"/>
  <c r="O51" i="26" s="1"/>
  <c r="AA48" i="27"/>
  <c r="AB48" i="27" s="1"/>
  <c r="E53" i="27"/>
  <c r="G52" i="27"/>
  <c r="H53" i="27"/>
  <c r="J52" i="27"/>
  <c r="AA48" i="26"/>
  <c r="AB48" i="26" s="1"/>
  <c r="R49" i="26"/>
  <c r="H53" i="26"/>
  <c r="J52" i="26"/>
  <c r="M50" i="26"/>
  <c r="O50" i="26"/>
  <c r="P50" i="26" s="1"/>
  <c r="N50" i="26"/>
  <c r="G52" i="26"/>
  <c r="E53" i="26"/>
  <c r="N50" i="25"/>
  <c r="O50" i="25"/>
  <c r="P50" i="25" s="1"/>
  <c r="M50" i="25"/>
  <c r="K51" i="25"/>
  <c r="O51" i="25" s="1"/>
  <c r="R49" i="25"/>
  <c r="AA48" i="25"/>
  <c r="AB48" i="25" s="1"/>
  <c r="H53" i="25"/>
  <c r="J52" i="25"/>
  <c r="E53" i="25"/>
  <c r="G52" i="25"/>
  <c r="N50" i="24"/>
  <c r="Q50" i="24" s="1"/>
  <c r="Q49" i="24"/>
  <c r="R49" i="24" s="1"/>
  <c r="O50" i="24"/>
  <c r="P50" i="24" s="1"/>
  <c r="L50" i="24"/>
  <c r="K51" i="23"/>
  <c r="H53" i="24"/>
  <c r="J52" i="24"/>
  <c r="Q49" i="23"/>
  <c r="R49" i="23" s="1"/>
  <c r="E53" i="24"/>
  <c r="G52" i="24"/>
  <c r="AA48" i="24"/>
  <c r="AB48" i="24" s="1"/>
  <c r="K51" i="24"/>
  <c r="H53" i="23"/>
  <c r="J52" i="23"/>
  <c r="E53" i="23"/>
  <c r="G52" i="23"/>
  <c r="AA48" i="23"/>
  <c r="AB48" i="23" s="1"/>
  <c r="O50" i="23"/>
  <c r="P50" i="23" s="1"/>
  <c r="N50" i="23"/>
  <c r="M50" i="23"/>
  <c r="N51" i="10"/>
  <c r="L51" i="10"/>
  <c r="P52" i="10"/>
  <c r="M51" i="10"/>
  <c r="E72" i="10"/>
  <c r="G71" i="10"/>
  <c r="N52" i="10"/>
  <c r="M52" i="10"/>
  <c r="I54" i="10"/>
  <c r="J53" i="10"/>
  <c r="K53" i="10" s="1"/>
  <c r="O53" i="10" s="1"/>
  <c r="H72" i="10"/>
  <c r="F81" i="10"/>
  <c r="Z81" i="10" s="1"/>
  <c r="W55" i="27" l="1"/>
  <c r="W55" i="26"/>
  <c r="W55" i="25"/>
  <c r="W55" i="24"/>
  <c r="W54" i="23"/>
  <c r="W55" i="10"/>
  <c r="L51" i="23"/>
  <c r="L51" i="27"/>
  <c r="Q51" i="10"/>
  <c r="R51" i="10" s="1"/>
  <c r="AA51" i="10" s="1"/>
  <c r="AB51" i="10" s="1"/>
  <c r="N51" i="27"/>
  <c r="M51" i="27"/>
  <c r="L51" i="26"/>
  <c r="P51" i="27"/>
  <c r="M51" i="26"/>
  <c r="N51" i="26"/>
  <c r="P51" i="26"/>
  <c r="K52" i="27"/>
  <c r="H54" i="27"/>
  <c r="J53" i="27"/>
  <c r="AA49" i="27"/>
  <c r="AB49" i="27" s="1"/>
  <c r="R50" i="27"/>
  <c r="E54" i="27"/>
  <c r="G53" i="27"/>
  <c r="Q50" i="26"/>
  <c r="R50" i="26" s="1"/>
  <c r="Q50" i="25"/>
  <c r="R50" i="25" s="1"/>
  <c r="K52" i="26"/>
  <c r="E54" i="26"/>
  <c r="G53" i="26"/>
  <c r="H54" i="26"/>
  <c r="J53" i="26"/>
  <c r="AA49" i="26"/>
  <c r="AB49" i="26" s="1"/>
  <c r="M51" i="23"/>
  <c r="P51" i="25"/>
  <c r="N51" i="23"/>
  <c r="M51" i="25"/>
  <c r="O51" i="23"/>
  <c r="P51" i="23" s="1"/>
  <c r="L51" i="25"/>
  <c r="N51" i="25"/>
  <c r="K52" i="25"/>
  <c r="O52" i="25" s="1"/>
  <c r="J53" i="25"/>
  <c r="H54" i="25"/>
  <c r="E54" i="25"/>
  <c r="G53" i="25"/>
  <c r="AA49" i="25"/>
  <c r="AB49" i="25" s="1"/>
  <c r="K52" i="24"/>
  <c r="M52" i="24" s="1"/>
  <c r="R50" i="24"/>
  <c r="AA49" i="24"/>
  <c r="AB49" i="24" s="1"/>
  <c r="O51" i="24"/>
  <c r="P51" i="24" s="1"/>
  <c r="N51" i="24"/>
  <c r="M51" i="24"/>
  <c r="H54" i="24"/>
  <c r="J53" i="24"/>
  <c r="L51" i="24"/>
  <c r="E54" i="24"/>
  <c r="G53" i="24"/>
  <c r="K52" i="23"/>
  <c r="M52" i="23" s="1"/>
  <c r="Q50" i="23"/>
  <c r="R50" i="23" s="1"/>
  <c r="E54" i="23"/>
  <c r="G53" i="23"/>
  <c r="AA49" i="23"/>
  <c r="H54" i="23"/>
  <c r="J53" i="23"/>
  <c r="L52" i="10"/>
  <c r="L53" i="10" s="1"/>
  <c r="P53" i="10"/>
  <c r="E73" i="10"/>
  <c r="G72" i="10"/>
  <c r="Q52" i="10"/>
  <c r="N53" i="10"/>
  <c r="M53" i="10"/>
  <c r="I55" i="10"/>
  <c r="J54" i="10"/>
  <c r="K54" i="10" s="1"/>
  <c r="O54" i="10" s="1"/>
  <c r="H73" i="10"/>
  <c r="F82" i="10"/>
  <c r="Z82" i="10" s="1"/>
  <c r="H19" i="31" a="1"/>
  <c r="F19" i="31" a="1"/>
  <c r="H19" i="31" l="1"/>
  <c r="F19" i="31"/>
  <c r="W56" i="27"/>
  <c r="W56" i="26"/>
  <c r="W56" i="25"/>
  <c r="W56" i="24"/>
  <c r="W55" i="23"/>
  <c r="W56" i="10"/>
  <c r="L52" i="27"/>
  <c r="AB49" i="23"/>
  <c r="R52" i="10"/>
  <c r="AA52" i="10" s="1"/>
  <c r="AB52" i="10" s="1"/>
  <c r="Q51" i="27"/>
  <c r="R51" i="27" s="1"/>
  <c r="Q51" i="26"/>
  <c r="R51" i="26" s="1"/>
  <c r="M52" i="27"/>
  <c r="N52" i="27"/>
  <c r="O52" i="27"/>
  <c r="P52" i="27" s="1"/>
  <c r="Q51" i="25"/>
  <c r="R51" i="25" s="1"/>
  <c r="E55" i="27"/>
  <c r="G54" i="27"/>
  <c r="K53" i="27"/>
  <c r="P52" i="25"/>
  <c r="H55" i="27"/>
  <c r="J54" i="27"/>
  <c r="Q51" i="23"/>
  <c r="R51" i="23" s="1"/>
  <c r="AA50" i="27"/>
  <c r="AB50" i="27" s="1"/>
  <c r="AA50" i="26"/>
  <c r="AB50" i="26" s="1"/>
  <c r="H55" i="26"/>
  <c r="J54" i="26"/>
  <c r="E55" i="26"/>
  <c r="G54" i="26"/>
  <c r="K53" i="26"/>
  <c r="M52" i="26"/>
  <c r="N52" i="26"/>
  <c r="O52" i="26"/>
  <c r="P52" i="26" s="1"/>
  <c r="L52" i="26"/>
  <c r="L52" i="25"/>
  <c r="M52" i="25"/>
  <c r="O52" i="24"/>
  <c r="P52" i="24" s="1"/>
  <c r="N52" i="24"/>
  <c r="Q52" i="24" s="1"/>
  <c r="L52" i="24"/>
  <c r="N52" i="25"/>
  <c r="E55" i="25"/>
  <c r="G54" i="25"/>
  <c r="AA50" i="25"/>
  <c r="AB50" i="25" s="1"/>
  <c r="H55" i="25"/>
  <c r="J54" i="25"/>
  <c r="K53" i="25"/>
  <c r="O52" i="23"/>
  <c r="P52" i="23" s="1"/>
  <c r="K53" i="24"/>
  <c r="N53" i="24" s="1"/>
  <c r="E55" i="24"/>
  <c r="G54" i="24"/>
  <c r="N52" i="23"/>
  <c r="Q52" i="23" s="1"/>
  <c r="H55" i="24"/>
  <c r="J54" i="24"/>
  <c r="Q51" i="24"/>
  <c r="R51" i="24" s="1"/>
  <c r="AA50" i="24"/>
  <c r="AB50" i="24" s="1"/>
  <c r="L52" i="23"/>
  <c r="AA50" i="23"/>
  <c r="AB50" i="23" s="1"/>
  <c r="H55" i="23"/>
  <c r="J54" i="23"/>
  <c r="K53" i="23"/>
  <c r="E55" i="23"/>
  <c r="G54" i="23"/>
  <c r="P54" i="10"/>
  <c r="E74" i="10"/>
  <c r="G73" i="10"/>
  <c r="L54" i="10"/>
  <c r="Q53" i="10"/>
  <c r="N54" i="10"/>
  <c r="M54" i="10"/>
  <c r="I56" i="10"/>
  <c r="J55" i="10"/>
  <c r="H74" i="10"/>
  <c r="F83" i="10"/>
  <c r="Z83" i="10" s="1"/>
  <c r="G19" i="31" a="1"/>
  <c r="G19" i="31" l="1"/>
  <c r="K19" i="31" s="1"/>
  <c r="W57" i="27"/>
  <c r="W57" i="26"/>
  <c r="W57" i="25"/>
  <c r="W57" i="24"/>
  <c r="W56" i="23"/>
  <c r="W57" i="10"/>
  <c r="K55" i="10"/>
  <c r="O55" i="10" s="1"/>
  <c r="P55" i="10" s="1"/>
  <c r="R53" i="10"/>
  <c r="AA53" i="10" s="1"/>
  <c r="AB53" i="10" s="1"/>
  <c r="L53" i="26"/>
  <c r="Q52" i="25"/>
  <c r="R52" i="25" s="1"/>
  <c r="K54" i="27"/>
  <c r="N54" i="27" s="1"/>
  <c r="K54" i="25"/>
  <c r="O54" i="25" s="1"/>
  <c r="Q52" i="27"/>
  <c r="R52" i="27" s="1"/>
  <c r="O53" i="27"/>
  <c r="P53" i="27" s="1"/>
  <c r="N53" i="27"/>
  <c r="M53" i="27"/>
  <c r="L53" i="27"/>
  <c r="Q52" i="26"/>
  <c r="R52" i="26" s="1"/>
  <c r="K54" i="26"/>
  <c r="AA51" i="27"/>
  <c r="AB51" i="27" s="1"/>
  <c r="H56" i="27"/>
  <c r="J55" i="27"/>
  <c r="E56" i="27"/>
  <c r="G55" i="27"/>
  <c r="O53" i="26"/>
  <c r="P53" i="26" s="1"/>
  <c r="N53" i="26"/>
  <c r="M53" i="26"/>
  <c r="H56" i="26"/>
  <c r="J55" i="26"/>
  <c r="AA51" i="26"/>
  <c r="AB51" i="26" s="1"/>
  <c r="G55" i="26"/>
  <c r="E56" i="26"/>
  <c r="O53" i="24"/>
  <c r="P53" i="24" s="1"/>
  <c r="L53" i="24"/>
  <c r="M53" i="25"/>
  <c r="O53" i="25"/>
  <c r="P53" i="25" s="1"/>
  <c r="N53" i="25"/>
  <c r="L53" i="25"/>
  <c r="AA51" i="25"/>
  <c r="AB51" i="25" s="1"/>
  <c r="H56" i="25"/>
  <c r="J55" i="25"/>
  <c r="E56" i="25"/>
  <c r="G55" i="25"/>
  <c r="M53" i="24"/>
  <c r="Q53" i="24" s="1"/>
  <c r="R52" i="24"/>
  <c r="AA51" i="24"/>
  <c r="AB51" i="24" s="1"/>
  <c r="E56" i="24"/>
  <c r="G55" i="24"/>
  <c r="K54" i="24"/>
  <c r="H56" i="24"/>
  <c r="J55" i="24"/>
  <c r="N53" i="23"/>
  <c r="O53" i="23"/>
  <c r="P53" i="23" s="1"/>
  <c r="M53" i="23"/>
  <c r="K54" i="23"/>
  <c r="R52" i="23"/>
  <c r="AA51" i="23"/>
  <c r="AB51" i="23" s="1"/>
  <c r="E56" i="23"/>
  <c r="G55" i="23"/>
  <c r="H56" i="23"/>
  <c r="J55" i="23"/>
  <c r="L53" i="23"/>
  <c r="E75" i="10"/>
  <c r="G74" i="10"/>
  <c r="Q54" i="10"/>
  <c r="I57" i="10"/>
  <c r="J56" i="10"/>
  <c r="H75" i="10"/>
  <c r="F84" i="10"/>
  <c r="Z84" i="10" s="1"/>
  <c r="L19" i="31" a="1"/>
  <c r="E18" i="31" a="1"/>
  <c r="L19" i="31" l="1"/>
  <c r="E18" i="31"/>
  <c r="W58" i="27"/>
  <c r="W58" i="26"/>
  <c r="W58" i="25"/>
  <c r="W58" i="24"/>
  <c r="W57" i="23"/>
  <c r="W58" i="10"/>
  <c r="N55" i="10"/>
  <c r="M55" i="10"/>
  <c r="L55" i="10"/>
  <c r="R54" i="10"/>
  <c r="AA54" i="10" s="1"/>
  <c r="AB54" i="10" s="1"/>
  <c r="L54" i="26"/>
  <c r="M54" i="25"/>
  <c r="L54" i="25"/>
  <c r="O54" i="27"/>
  <c r="P54" i="27" s="1"/>
  <c r="L54" i="27"/>
  <c r="M54" i="27"/>
  <c r="Q54" i="27" s="1"/>
  <c r="N54" i="25"/>
  <c r="O54" i="26"/>
  <c r="P54" i="26" s="1"/>
  <c r="K55" i="24"/>
  <c r="M55" i="24" s="1"/>
  <c r="M54" i="26"/>
  <c r="N54" i="26"/>
  <c r="Q53" i="27"/>
  <c r="R53" i="27" s="1"/>
  <c r="K55" i="27"/>
  <c r="H57" i="27"/>
  <c r="J56" i="27"/>
  <c r="E57" i="27"/>
  <c r="G56" i="27"/>
  <c r="AA52" i="27"/>
  <c r="AB52" i="27" s="1"/>
  <c r="L54" i="24"/>
  <c r="Q53" i="26"/>
  <c r="R53" i="26" s="1"/>
  <c r="AA52" i="26"/>
  <c r="AB52" i="26" s="1"/>
  <c r="P54" i="25"/>
  <c r="E57" i="26"/>
  <c r="G56" i="26"/>
  <c r="K55" i="26"/>
  <c r="J56" i="26"/>
  <c r="H57" i="26"/>
  <c r="K55" i="25"/>
  <c r="O55" i="25" s="1"/>
  <c r="E57" i="25"/>
  <c r="G56" i="25"/>
  <c r="H57" i="25"/>
  <c r="J56" i="25"/>
  <c r="AA52" i="25"/>
  <c r="AB52" i="25" s="1"/>
  <c r="Q53" i="25"/>
  <c r="R53" i="25" s="1"/>
  <c r="Q53" i="23"/>
  <c r="R53" i="23" s="1"/>
  <c r="H57" i="24"/>
  <c r="J56" i="24"/>
  <c r="E57" i="24"/>
  <c r="G56" i="24"/>
  <c r="N54" i="24"/>
  <c r="M54" i="24"/>
  <c r="O54" i="24"/>
  <c r="P54" i="24" s="1"/>
  <c r="AA52" i="24"/>
  <c r="AB52" i="24" s="1"/>
  <c r="R53" i="24"/>
  <c r="L54" i="23"/>
  <c r="E57" i="23"/>
  <c r="G56" i="23"/>
  <c r="M54" i="23"/>
  <c r="O54" i="23"/>
  <c r="P54" i="23" s="1"/>
  <c r="N54" i="23"/>
  <c r="K55" i="23"/>
  <c r="H57" i="23"/>
  <c r="J56" i="23"/>
  <c r="AA52" i="23"/>
  <c r="AB52" i="23" s="1"/>
  <c r="K56" i="10"/>
  <c r="O56" i="10" s="1"/>
  <c r="P56" i="10" s="1"/>
  <c r="E76" i="10"/>
  <c r="G75" i="10"/>
  <c r="I58" i="10"/>
  <c r="J57" i="10"/>
  <c r="K57" i="10" s="1"/>
  <c r="O57" i="10" s="1"/>
  <c r="H76" i="10"/>
  <c r="F85" i="10"/>
  <c r="Z85" i="10" s="1"/>
  <c r="W59" i="27" l="1"/>
  <c r="W59" i="26"/>
  <c r="W59" i="25"/>
  <c r="W59" i="24"/>
  <c r="W58" i="23"/>
  <c r="W59" i="10"/>
  <c r="L55" i="26"/>
  <c r="Q55" i="10"/>
  <c r="R55" i="10" s="1"/>
  <c r="L55" i="27"/>
  <c r="N55" i="24"/>
  <c r="Q55" i="24" s="1"/>
  <c r="O55" i="24"/>
  <c r="P55" i="24" s="1"/>
  <c r="L55" i="24"/>
  <c r="Q54" i="25"/>
  <c r="R54" i="25" s="1"/>
  <c r="M55" i="25"/>
  <c r="Q54" i="26"/>
  <c r="R54" i="26" s="1"/>
  <c r="N55" i="27"/>
  <c r="M55" i="27"/>
  <c r="K56" i="27"/>
  <c r="M56" i="27" s="1"/>
  <c r="O55" i="27"/>
  <c r="P55" i="27" s="1"/>
  <c r="P55" i="25"/>
  <c r="R54" i="27"/>
  <c r="AA53" i="27"/>
  <c r="AB53" i="27" s="1"/>
  <c r="E58" i="27"/>
  <c r="G57" i="27"/>
  <c r="K56" i="26"/>
  <c r="O56" i="26" s="1"/>
  <c r="H58" i="27"/>
  <c r="J57" i="27"/>
  <c r="N55" i="25"/>
  <c r="AA53" i="26"/>
  <c r="AB53" i="26" s="1"/>
  <c r="L55" i="25"/>
  <c r="O55" i="26"/>
  <c r="P55" i="26" s="1"/>
  <c r="N55" i="26"/>
  <c r="M55" i="26"/>
  <c r="H58" i="26"/>
  <c r="J57" i="26"/>
  <c r="E58" i="26"/>
  <c r="G57" i="26"/>
  <c r="K56" i="25"/>
  <c r="AA53" i="25"/>
  <c r="AB53" i="25" s="1"/>
  <c r="H58" i="25"/>
  <c r="J57" i="25"/>
  <c r="E58" i="25"/>
  <c r="G57" i="25"/>
  <c r="Q54" i="24"/>
  <c r="R54" i="24" s="1"/>
  <c r="E58" i="24"/>
  <c r="G57" i="24"/>
  <c r="Q54" i="23"/>
  <c r="R54" i="23" s="1"/>
  <c r="AA53" i="24"/>
  <c r="AB53" i="24" s="1"/>
  <c r="K56" i="24"/>
  <c r="H58" i="24"/>
  <c r="J57" i="24"/>
  <c r="K56" i="23"/>
  <c r="N56" i="23" s="1"/>
  <c r="AA53" i="23"/>
  <c r="AB53" i="23" s="1"/>
  <c r="N55" i="23"/>
  <c r="O55" i="23"/>
  <c r="P55" i="23" s="1"/>
  <c r="M55" i="23"/>
  <c r="E58" i="23"/>
  <c r="G57" i="23"/>
  <c r="H58" i="23"/>
  <c r="J57" i="23"/>
  <c r="L55" i="23"/>
  <c r="M56" i="10"/>
  <c r="L56" i="10"/>
  <c r="N56" i="10"/>
  <c r="P57" i="10"/>
  <c r="E77" i="10"/>
  <c r="G76" i="10"/>
  <c r="I59" i="10"/>
  <c r="J58" i="10"/>
  <c r="K58" i="10" s="1"/>
  <c r="O58" i="10" s="1"/>
  <c r="N57" i="10"/>
  <c r="M57" i="10"/>
  <c r="H77" i="10"/>
  <c r="F86" i="10"/>
  <c r="Z86" i="10" s="1"/>
  <c r="W60" i="27" l="1"/>
  <c r="W60" i="26"/>
  <c r="W60" i="25"/>
  <c r="W60" i="24"/>
  <c r="W59" i="23"/>
  <c r="W60" i="10"/>
  <c r="L57" i="10"/>
  <c r="L58" i="10" s="1"/>
  <c r="AA55" i="10"/>
  <c r="AB55" i="10" s="1"/>
  <c r="L56" i="24"/>
  <c r="Q55" i="25"/>
  <c r="R55" i="25" s="1"/>
  <c r="K57" i="27"/>
  <c r="M57" i="27" s="1"/>
  <c r="Q55" i="27"/>
  <c r="R55" i="27" s="1"/>
  <c r="L56" i="27"/>
  <c r="O56" i="27"/>
  <c r="P56" i="27" s="1"/>
  <c r="N56" i="27"/>
  <c r="Q56" i="27" s="1"/>
  <c r="M56" i="26"/>
  <c r="L56" i="26"/>
  <c r="L56" i="25"/>
  <c r="N56" i="26"/>
  <c r="M56" i="25"/>
  <c r="AA54" i="27"/>
  <c r="AB54" i="27" s="1"/>
  <c r="H59" i="27"/>
  <c r="J58" i="27"/>
  <c r="E59" i="27"/>
  <c r="G58" i="27"/>
  <c r="N56" i="25"/>
  <c r="P56" i="26"/>
  <c r="AA54" i="26"/>
  <c r="AB54" i="26" s="1"/>
  <c r="O56" i="25"/>
  <c r="P56" i="25" s="1"/>
  <c r="E59" i="26"/>
  <c r="G58" i="26"/>
  <c r="K57" i="26"/>
  <c r="H59" i="26"/>
  <c r="J58" i="26"/>
  <c r="Q55" i="26"/>
  <c r="R55" i="26" s="1"/>
  <c r="K57" i="25"/>
  <c r="E59" i="25"/>
  <c r="G58" i="25"/>
  <c r="H59" i="25"/>
  <c r="J58" i="25"/>
  <c r="AA54" i="25"/>
  <c r="AB54" i="25" s="1"/>
  <c r="K57" i="24"/>
  <c r="O56" i="23"/>
  <c r="P56" i="23" s="1"/>
  <c r="N56" i="24"/>
  <c r="M56" i="24"/>
  <c r="O56" i="24"/>
  <c r="P56" i="24" s="1"/>
  <c r="E59" i="24"/>
  <c r="G58" i="24"/>
  <c r="Q56" i="10"/>
  <c r="R56" i="10" s="1"/>
  <c r="M56" i="23"/>
  <c r="Q56" i="23" s="1"/>
  <c r="H59" i="24"/>
  <c r="J58" i="24"/>
  <c r="AA54" i="24"/>
  <c r="AB54" i="24" s="1"/>
  <c r="R55" i="24"/>
  <c r="L56" i="23"/>
  <c r="K57" i="23"/>
  <c r="M57" i="23" s="1"/>
  <c r="H59" i="23"/>
  <c r="J58" i="23"/>
  <c r="G58" i="23"/>
  <c r="E59" i="23"/>
  <c r="Q55" i="23"/>
  <c r="R55" i="23" s="1"/>
  <c r="AA54" i="23"/>
  <c r="AB54" i="23" s="1"/>
  <c r="P58" i="10"/>
  <c r="E78" i="10"/>
  <c r="G77" i="10"/>
  <c r="Q57" i="10"/>
  <c r="M58" i="10"/>
  <c r="N58" i="10"/>
  <c r="I60" i="10"/>
  <c r="J59" i="10"/>
  <c r="K59" i="10" s="1"/>
  <c r="O59" i="10" s="1"/>
  <c r="H78" i="10"/>
  <c r="F87" i="10"/>
  <c r="Z87" i="10" s="1"/>
  <c r="H18" i="31" a="1"/>
  <c r="F18" i="31" a="1"/>
  <c r="F18" i="31" l="1"/>
  <c r="H18" i="31"/>
  <c r="W61" i="27"/>
  <c r="W61" i="26"/>
  <c r="W61" i="25"/>
  <c r="W61" i="24"/>
  <c r="W60" i="23"/>
  <c r="W61" i="10"/>
  <c r="K58" i="24"/>
  <c r="N58" i="24" s="1"/>
  <c r="AA56" i="10"/>
  <c r="AB56" i="10" s="1"/>
  <c r="L57" i="24"/>
  <c r="N57" i="27"/>
  <c r="Q57" i="27" s="1"/>
  <c r="O57" i="27"/>
  <c r="P57" i="27" s="1"/>
  <c r="L57" i="27"/>
  <c r="Q56" i="26"/>
  <c r="R56" i="26" s="1"/>
  <c r="Q56" i="25"/>
  <c r="R56" i="25" s="1"/>
  <c r="K58" i="26"/>
  <c r="O58" i="26" s="1"/>
  <c r="K58" i="27"/>
  <c r="H60" i="27"/>
  <c r="J59" i="27"/>
  <c r="R56" i="27"/>
  <c r="AA55" i="27"/>
  <c r="AB55" i="27" s="1"/>
  <c r="E60" i="27"/>
  <c r="G59" i="27"/>
  <c r="AA55" i="26"/>
  <c r="AB55" i="26" s="1"/>
  <c r="N57" i="26"/>
  <c r="M57" i="26"/>
  <c r="O57" i="26"/>
  <c r="P57" i="26" s="1"/>
  <c r="L57" i="26"/>
  <c r="N57" i="24"/>
  <c r="O57" i="24"/>
  <c r="P57" i="24" s="1"/>
  <c r="H60" i="26"/>
  <c r="J59" i="26"/>
  <c r="E60" i="26"/>
  <c r="G59" i="26"/>
  <c r="E60" i="25"/>
  <c r="G59" i="25"/>
  <c r="K58" i="25"/>
  <c r="M57" i="25"/>
  <c r="O57" i="25"/>
  <c r="P57" i="25" s="1"/>
  <c r="N57" i="25"/>
  <c r="AA55" i="25"/>
  <c r="AB55" i="25" s="1"/>
  <c r="H60" i="25"/>
  <c r="J59" i="25"/>
  <c r="L57" i="25"/>
  <c r="L57" i="23"/>
  <c r="R57" i="10"/>
  <c r="AA57" i="10" s="1"/>
  <c r="AB57" i="10" s="1"/>
  <c r="O57" i="23"/>
  <c r="P57" i="23" s="1"/>
  <c r="M57" i="24"/>
  <c r="N57" i="23"/>
  <c r="Q57" i="23" s="1"/>
  <c r="Q56" i="24"/>
  <c r="R56" i="24" s="1"/>
  <c r="AA55" i="24"/>
  <c r="AB55" i="24" s="1"/>
  <c r="H60" i="24"/>
  <c r="J59" i="24"/>
  <c r="E60" i="24"/>
  <c r="G59" i="24"/>
  <c r="K58" i="23"/>
  <c r="O58" i="23" s="1"/>
  <c r="AA55" i="23"/>
  <c r="AB55" i="23" s="1"/>
  <c r="R56" i="23"/>
  <c r="E60" i="23"/>
  <c r="G59" i="23"/>
  <c r="H60" i="23"/>
  <c r="J59" i="23"/>
  <c r="P59" i="10"/>
  <c r="E79" i="10"/>
  <c r="G78" i="10"/>
  <c r="L59" i="10"/>
  <c r="I61" i="10"/>
  <c r="J60" i="10"/>
  <c r="K60" i="10" s="1"/>
  <c r="O60" i="10" s="1"/>
  <c r="M59" i="10"/>
  <c r="N59" i="10"/>
  <c r="Q58" i="10"/>
  <c r="H79" i="10"/>
  <c r="F88" i="10"/>
  <c r="Z88" i="10" s="1"/>
  <c r="G18" i="31" a="1"/>
  <c r="G18" i="31" l="1"/>
  <c r="K18" i="31" s="1"/>
  <c r="W62" i="27"/>
  <c r="W62" i="26"/>
  <c r="W62" i="25"/>
  <c r="W62" i="24"/>
  <c r="W61" i="23"/>
  <c r="W62" i="10"/>
  <c r="O58" i="24"/>
  <c r="P58" i="24" s="1"/>
  <c r="L58" i="24"/>
  <c r="M58" i="24"/>
  <c r="Q58" i="24" s="1"/>
  <c r="Q57" i="24"/>
  <c r="R57" i="24" s="1"/>
  <c r="M58" i="26"/>
  <c r="L58" i="27"/>
  <c r="M58" i="27"/>
  <c r="K59" i="25"/>
  <c r="O59" i="25" s="1"/>
  <c r="L58" i="26"/>
  <c r="L58" i="25"/>
  <c r="N58" i="26"/>
  <c r="O58" i="27"/>
  <c r="P58" i="27" s="1"/>
  <c r="N58" i="27"/>
  <c r="K59" i="27"/>
  <c r="O59" i="27" s="1"/>
  <c r="E61" i="27"/>
  <c r="G60" i="27"/>
  <c r="H61" i="27"/>
  <c r="J60" i="27"/>
  <c r="AA56" i="27"/>
  <c r="AB56" i="27" s="1"/>
  <c r="R57" i="27"/>
  <c r="Q57" i="26"/>
  <c r="R57" i="26" s="1"/>
  <c r="K59" i="26"/>
  <c r="N59" i="26" s="1"/>
  <c r="H61" i="26"/>
  <c r="J60" i="26"/>
  <c r="R58" i="10"/>
  <c r="AA58" i="10" s="1"/>
  <c r="AB58" i="10" s="1"/>
  <c r="Q57" i="25"/>
  <c r="R57" i="25" s="1"/>
  <c r="E61" i="26"/>
  <c r="G60" i="26"/>
  <c r="AA56" i="26"/>
  <c r="AB56" i="26" s="1"/>
  <c r="P58" i="26"/>
  <c r="AA56" i="25"/>
  <c r="AB56" i="25" s="1"/>
  <c r="O58" i="25"/>
  <c r="P58" i="25" s="1"/>
  <c r="N58" i="25"/>
  <c r="M58" i="25"/>
  <c r="H61" i="25"/>
  <c r="J60" i="25"/>
  <c r="E61" i="25"/>
  <c r="G60" i="25"/>
  <c r="P58" i="23"/>
  <c r="K59" i="24"/>
  <c r="H61" i="24"/>
  <c r="J60" i="24"/>
  <c r="M58" i="23"/>
  <c r="N58" i="23"/>
  <c r="L58" i="23"/>
  <c r="E61" i="24"/>
  <c r="G60" i="24"/>
  <c r="AA56" i="24"/>
  <c r="AB56" i="24" s="1"/>
  <c r="G60" i="23"/>
  <c r="E61" i="23"/>
  <c r="R57" i="23"/>
  <c r="AA56" i="23"/>
  <c r="AB56" i="23" s="1"/>
  <c r="K59" i="23"/>
  <c r="H61" i="23"/>
  <c r="J60" i="23"/>
  <c r="P60" i="10"/>
  <c r="L60" i="10"/>
  <c r="E80" i="10"/>
  <c r="G79" i="10"/>
  <c r="Q59" i="10"/>
  <c r="M60" i="10"/>
  <c r="N60" i="10"/>
  <c r="I62" i="10"/>
  <c r="J61" i="10"/>
  <c r="H80" i="10"/>
  <c r="F89" i="10"/>
  <c r="Z89" i="10" s="1"/>
  <c r="L18" i="31" a="1"/>
  <c r="L18" i="31" l="1"/>
  <c r="W63" i="27"/>
  <c r="W63" i="26"/>
  <c r="W63" i="25"/>
  <c r="W63" i="24"/>
  <c r="W62" i="23"/>
  <c r="W63" i="10"/>
  <c r="L59" i="24"/>
  <c r="M59" i="25"/>
  <c r="K61" i="10"/>
  <c r="O61" i="10" s="1"/>
  <c r="P61" i="10" s="1"/>
  <c r="Q58" i="26"/>
  <c r="R58" i="26" s="1"/>
  <c r="N59" i="25"/>
  <c r="Q58" i="27"/>
  <c r="R58" i="27" s="1"/>
  <c r="L59" i="25"/>
  <c r="P59" i="25"/>
  <c r="L59" i="26"/>
  <c r="K60" i="27"/>
  <c r="M60" i="27" s="1"/>
  <c r="O59" i="26"/>
  <c r="P59" i="26" s="1"/>
  <c r="M59" i="26"/>
  <c r="Q59" i="26" s="1"/>
  <c r="L59" i="27"/>
  <c r="M59" i="27"/>
  <c r="N59" i="27"/>
  <c r="R59" i="10"/>
  <c r="AA59" i="10" s="1"/>
  <c r="AB59" i="10" s="1"/>
  <c r="AA57" i="27"/>
  <c r="AB57" i="27" s="1"/>
  <c r="H62" i="27"/>
  <c r="J61" i="27"/>
  <c r="P59" i="27"/>
  <c r="E62" i="27"/>
  <c r="G61" i="27"/>
  <c r="K60" i="26"/>
  <c r="AA57" i="26"/>
  <c r="AB57" i="26" s="1"/>
  <c r="E62" i="26"/>
  <c r="G61" i="26"/>
  <c r="H62" i="26"/>
  <c r="J61" i="26"/>
  <c r="K60" i="25"/>
  <c r="O60" i="25" s="1"/>
  <c r="N59" i="24"/>
  <c r="O59" i="24"/>
  <c r="P59" i="24" s="1"/>
  <c r="Q58" i="25"/>
  <c r="R58" i="25" s="1"/>
  <c r="H62" i="25"/>
  <c r="J61" i="25"/>
  <c r="AA57" i="25"/>
  <c r="AB57" i="25" s="1"/>
  <c r="M59" i="24"/>
  <c r="E62" i="25"/>
  <c r="G61" i="25"/>
  <c r="K60" i="24"/>
  <c r="Q58" i="23"/>
  <c r="R58" i="23" s="1"/>
  <c r="R58" i="24"/>
  <c r="AA57" i="24"/>
  <c r="AB57" i="24" s="1"/>
  <c r="H62" i="24"/>
  <c r="J61" i="24"/>
  <c r="K60" i="23"/>
  <c r="N60" i="23" s="1"/>
  <c r="E62" i="24"/>
  <c r="G61" i="24"/>
  <c r="H62" i="23"/>
  <c r="J61" i="23"/>
  <c r="G61" i="23"/>
  <c r="E62" i="23"/>
  <c r="AA57" i="23"/>
  <c r="AB57" i="23" s="1"/>
  <c r="N59" i="23"/>
  <c r="M59" i="23"/>
  <c r="O59" i="23"/>
  <c r="P59" i="23" s="1"/>
  <c r="L59" i="23"/>
  <c r="E81" i="10"/>
  <c r="G80" i="10"/>
  <c r="I63" i="10"/>
  <c r="J62" i="10"/>
  <c r="K62" i="10" s="1"/>
  <c r="O62" i="10" s="1"/>
  <c r="Q60" i="10"/>
  <c r="H81" i="10"/>
  <c r="F90" i="10"/>
  <c r="Z90" i="10" s="1"/>
  <c r="W64" i="27" l="1"/>
  <c r="W64" i="26"/>
  <c r="W64" i="25"/>
  <c r="W64" i="24"/>
  <c r="W63" i="23"/>
  <c r="W64" i="10"/>
  <c r="L60" i="24"/>
  <c r="Q59" i="25"/>
  <c r="R59" i="25" s="1"/>
  <c r="L61" i="10"/>
  <c r="L62" i="10" s="1"/>
  <c r="N61" i="10"/>
  <c r="M61" i="10"/>
  <c r="P60" i="25"/>
  <c r="N60" i="27"/>
  <c r="Q60" i="27" s="1"/>
  <c r="O60" i="27"/>
  <c r="P60" i="27" s="1"/>
  <c r="L60" i="27"/>
  <c r="K61" i="27"/>
  <c r="M61" i="27" s="1"/>
  <c r="R60" i="10"/>
  <c r="AA60" i="10" s="1"/>
  <c r="AB60" i="10" s="1"/>
  <c r="Q59" i="27"/>
  <c r="R59" i="27" s="1"/>
  <c r="Q59" i="24"/>
  <c r="R59" i="24" s="1"/>
  <c r="L60" i="25"/>
  <c r="H63" i="27"/>
  <c r="J62" i="27"/>
  <c r="M60" i="25"/>
  <c r="E63" i="27"/>
  <c r="G62" i="27"/>
  <c r="N60" i="25"/>
  <c r="AA58" i="27"/>
  <c r="AB58" i="27" s="1"/>
  <c r="H63" i="26"/>
  <c r="J62" i="26"/>
  <c r="O60" i="26"/>
  <c r="P60" i="26" s="1"/>
  <c r="N60" i="26"/>
  <c r="M60" i="26"/>
  <c r="E63" i="26"/>
  <c r="G62" i="26"/>
  <c r="K61" i="26"/>
  <c r="R59" i="26"/>
  <c r="AA58" i="26"/>
  <c r="AB58" i="26" s="1"/>
  <c r="L60" i="26"/>
  <c r="M60" i="24"/>
  <c r="K61" i="25"/>
  <c r="N61" i="25" s="1"/>
  <c r="O60" i="24"/>
  <c r="P60" i="24" s="1"/>
  <c r="E63" i="25"/>
  <c r="G62" i="25"/>
  <c r="H63" i="25"/>
  <c r="J62" i="25"/>
  <c r="O60" i="23"/>
  <c r="P60" i="23" s="1"/>
  <c r="AA58" i="25"/>
  <c r="AB58" i="25" s="1"/>
  <c r="N60" i="24"/>
  <c r="L60" i="23"/>
  <c r="M60" i="23"/>
  <c r="Q60" i="23" s="1"/>
  <c r="H63" i="24"/>
  <c r="J62" i="24"/>
  <c r="E63" i="24"/>
  <c r="G62" i="24"/>
  <c r="AA58" i="24"/>
  <c r="AB58" i="24" s="1"/>
  <c r="K61" i="24"/>
  <c r="K61" i="23"/>
  <c r="M61" i="23" s="1"/>
  <c r="Q59" i="23"/>
  <c r="R59" i="23" s="1"/>
  <c r="E63" i="23"/>
  <c r="G62" i="23"/>
  <c r="AA58" i="23"/>
  <c r="AB58" i="23" s="1"/>
  <c r="J62" i="23"/>
  <c r="H63" i="23"/>
  <c r="P62" i="10"/>
  <c r="E82" i="10"/>
  <c r="G81" i="10"/>
  <c r="I64" i="10"/>
  <c r="J63" i="10"/>
  <c r="M62" i="10"/>
  <c r="N62" i="10"/>
  <c r="H82" i="10"/>
  <c r="F91" i="10"/>
  <c r="Z91" i="10" s="1"/>
  <c r="E17" i="31" a="1"/>
  <c r="E17" i="31" l="1"/>
  <c r="W65" i="27"/>
  <c r="W65" i="26"/>
  <c r="W65" i="25"/>
  <c r="W65" i="24"/>
  <c r="W64" i="23"/>
  <c r="W65" i="10"/>
  <c r="L61" i="24"/>
  <c r="Q61" i="10"/>
  <c r="R61" i="10" s="1"/>
  <c r="N61" i="27"/>
  <c r="Q61" i="27" s="1"/>
  <c r="L61" i="27"/>
  <c r="O61" i="27"/>
  <c r="P61" i="27" s="1"/>
  <c r="K62" i="27"/>
  <c r="O61" i="25"/>
  <c r="P61" i="25" s="1"/>
  <c r="Q60" i="25"/>
  <c r="R60" i="25" s="1"/>
  <c r="L61" i="25"/>
  <c r="K62" i="25"/>
  <c r="N62" i="25" s="1"/>
  <c r="R60" i="27"/>
  <c r="AA59" i="27"/>
  <c r="AB59" i="27" s="1"/>
  <c r="H64" i="27"/>
  <c r="J63" i="27"/>
  <c r="E64" i="27"/>
  <c r="G63" i="27"/>
  <c r="N61" i="26"/>
  <c r="M61" i="26"/>
  <c r="O61" i="26"/>
  <c r="P61" i="26" s="1"/>
  <c r="L61" i="26"/>
  <c r="E64" i="26"/>
  <c r="G63" i="26"/>
  <c r="K62" i="26"/>
  <c r="Q60" i="24"/>
  <c r="R60" i="24" s="1"/>
  <c r="AA59" i="26"/>
  <c r="AB59" i="26" s="1"/>
  <c r="Q60" i="26"/>
  <c r="R60" i="26" s="1"/>
  <c r="H64" i="26"/>
  <c r="J63" i="26"/>
  <c r="M61" i="25"/>
  <c r="Q61" i="25" s="1"/>
  <c r="E64" i="25"/>
  <c r="G63" i="25"/>
  <c r="AA59" i="25"/>
  <c r="AB59" i="25" s="1"/>
  <c r="H64" i="25"/>
  <c r="J63" i="25"/>
  <c r="K62" i="24"/>
  <c r="N62" i="24" s="1"/>
  <c r="K62" i="23"/>
  <c r="M62" i="23" s="1"/>
  <c r="O61" i="23"/>
  <c r="P61" i="23" s="1"/>
  <c r="AA59" i="24"/>
  <c r="AB59" i="24" s="1"/>
  <c r="E64" i="24"/>
  <c r="G63" i="24"/>
  <c r="H64" i="24"/>
  <c r="J63" i="24"/>
  <c r="L61" i="23"/>
  <c r="N61" i="23"/>
  <c r="Q61" i="23" s="1"/>
  <c r="O61" i="24"/>
  <c r="P61" i="24" s="1"/>
  <c r="N61" i="24"/>
  <c r="M61" i="24"/>
  <c r="G63" i="23"/>
  <c r="E64" i="23"/>
  <c r="AA59" i="23"/>
  <c r="AB59" i="23" s="1"/>
  <c r="R60" i="23"/>
  <c r="H64" i="23"/>
  <c r="J63" i="23"/>
  <c r="E83" i="10"/>
  <c r="G82" i="10"/>
  <c r="K63" i="10"/>
  <c r="O63" i="10" s="1"/>
  <c r="P63" i="10" s="1"/>
  <c r="I65" i="10"/>
  <c r="J64" i="10"/>
  <c r="K64" i="10" s="1"/>
  <c r="O64" i="10" s="1"/>
  <c r="Q62" i="10"/>
  <c r="H83" i="10"/>
  <c r="F92" i="10"/>
  <c r="Z92" i="10" s="1"/>
  <c r="W66" i="27" l="1"/>
  <c r="W66" i="26"/>
  <c r="W66" i="25"/>
  <c r="W66" i="24"/>
  <c r="W65" i="23"/>
  <c r="W66" i="10"/>
  <c r="AA61" i="10"/>
  <c r="AB61" i="10" s="1"/>
  <c r="R62" i="10"/>
  <c r="AA62" i="10" s="1"/>
  <c r="AB62" i="10" s="1"/>
  <c r="L62" i="27"/>
  <c r="M62" i="27"/>
  <c r="N62" i="27"/>
  <c r="O62" i="27"/>
  <c r="P62" i="27" s="1"/>
  <c r="K63" i="27"/>
  <c r="N63" i="27" s="1"/>
  <c r="M62" i="25"/>
  <c r="Q62" i="25" s="1"/>
  <c r="O62" i="25"/>
  <c r="P62" i="25" s="1"/>
  <c r="L62" i="25"/>
  <c r="AA60" i="27"/>
  <c r="AB60" i="27" s="1"/>
  <c r="R61" i="27"/>
  <c r="K63" i="25"/>
  <c r="L62" i="26"/>
  <c r="H65" i="27"/>
  <c r="J64" i="27"/>
  <c r="E65" i="27"/>
  <c r="G64" i="27"/>
  <c r="K63" i="26"/>
  <c r="E65" i="26"/>
  <c r="G64" i="26"/>
  <c r="AA60" i="26"/>
  <c r="AB60" i="26" s="1"/>
  <c r="J64" i="26"/>
  <c r="H65" i="26"/>
  <c r="Q61" i="26"/>
  <c r="R61" i="26" s="1"/>
  <c r="O62" i="26"/>
  <c r="P62" i="26" s="1"/>
  <c r="M62" i="26"/>
  <c r="N62" i="26"/>
  <c r="L62" i="24"/>
  <c r="O62" i="24"/>
  <c r="P62" i="24" s="1"/>
  <c r="M62" i="24"/>
  <c r="Q62" i="24" s="1"/>
  <c r="K63" i="23"/>
  <c r="O63" i="23" s="1"/>
  <c r="N62" i="23"/>
  <c r="Q62" i="23" s="1"/>
  <c r="L62" i="23"/>
  <c r="H65" i="25"/>
  <c r="J64" i="25"/>
  <c r="E65" i="25"/>
  <c r="G64" i="25"/>
  <c r="O62" i="23"/>
  <c r="P62" i="23" s="1"/>
  <c r="AA60" i="25"/>
  <c r="AB60" i="25" s="1"/>
  <c r="R61" i="25"/>
  <c r="Q61" i="24"/>
  <c r="R61" i="24" s="1"/>
  <c r="E65" i="24"/>
  <c r="G64" i="24"/>
  <c r="K63" i="24"/>
  <c r="AA60" i="24"/>
  <c r="AB60" i="24" s="1"/>
  <c r="H65" i="24"/>
  <c r="J64" i="24"/>
  <c r="E65" i="23"/>
  <c r="G64" i="23"/>
  <c r="R61" i="23"/>
  <c r="AA60" i="23"/>
  <c r="AB60" i="23" s="1"/>
  <c r="J64" i="23"/>
  <c r="H65" i="23"/>
  <c r="P64" i="10"/>
  <c r="N63" i="10"/>
  <c r="M63" i="10"/>
  <c r="L63" i="10"/>
  <c r="E84" i="10"/>
  <c r="G83" i="10"/>
  <c r="I66" i="10"/>
  <c r="J65" i="10"/>
  <c r="K65" i="10" s="1"/>
  <c r="O65" i="10" s="1"/>
  <c r="M64" i="10"/>
  <c r="N64" i="10"/>
  <c r="H84" i="10"/>
  <c r="F93" i="10"/>
  <c r="Z93" i="10" s="1"/>
  <c r="W67" i="27" l="1"/>
  <c r="W67" i="26"/>
  <c r="W67" i="25"/>
  <c r="W67" i="24"/>
  <c r="W66" i="23"/>
  <c r="W67" i="10"/>
  <c r="Q62" i="27"/>
  <c r="R62" i="27" s="1"/>
  <c r="O63" i="27"/>
  <c r="P63" i="27" s="1"/>
  <c r="L63" i="27"/>
  <c r="M63" i="27"/>
  <c r="Q63" i="27" s="1"/>
  <c r="N63" i="23"/>
  <c r="L63" i="25"/>
  <c r="N63" i="25"/>
  <c r="E66" i="27"/>
  <c r="G65" i="27"/>
  <c r="AA61" i="27"/>
  <c r="AB61" i="27" s="1"/>
  <c r="O63" i="25"/>
  <c r="P63" i="25" s="1"/>
  <c r="L63" i="26"/>
  <c r="K64" i="27"/>
  <c r="M63" i="25"/>
  <c r="H66" i="27"/>
  <c r="J65" i="27"/>
  <c r="P63" i="23"/>
  <c r="K64" i="26"/>
  <c r="N64" i="26" s="1"/>
  <c r="AA61" i="26"/>
  <c r="AB61" i="26" s="1"/>
  <c r="Q62" i="26"/>
  <c r="R62" i="26" s="1"/>
  <c r="H66" i="26"/>
  <c r="J65" i="26"/>
  <c r="M63" i="23"/>
  <c r="E66" i="26"/>
  <c r="G65" i="26"/>
  <c r="N63" i="26"/>
  <c r="M63" i="26"/>
  <c r="O63" i="26"/>
  <c r="P63" i="26" s="1"/>
  <c r="L63" i="23"/>
  <c r="AA61" i="25"/>
  <c r="AB61" i="25" s="1"/>
  <c r="R62" i="25"/>
  <c r="E66" i="25"/>
  <c r="G65" i="25"/>
  <c r="K64" i="25"/>
  <c r="H66" i="25"/>
  <c r="J65" i="25"/>
  <c r="K64" i="24"/>
  <c r="O64" i="24" s="1"/>
  <c r="H66" i="24"/>
  <c r="J65" i="24"/>
  <c r="O63" i="24"/>
  <c r="P63" i="24" s="1"/>
  <c r="N63" i="24"/>
  <c r="M63" i="24"/>
  <c r="L63" i="24"/>
  <c r="R62" i="24"/>
  <c r="AA61" i="24"/>
  <c r="AB61" i="24" s="1"/>
  <c r="E66" i="24"/>
  <c r="G65" i="24"/>
  <c r="Q63" i="10"/>
  <c r="R63" i="10" s="1"/>
  <c r="K64" i="23"/>
  <c r="O64" i="23" s="1"/>
  <c r="P64" i="23" s="1"/>
  <c r="H66" i="23"/>
  <c r="J65" i="23"/>
  <c r="E66" i="23"/>
  <c r="G65" i="23"/>
  <c r="R62" i="23"/>
  <c r="AA61" i="23"/>
  <c r="AB61" i="23" s="1"/>
  <c r="L64" i="10"/>
  <c r="L65" i="10" s="1"/>
  <c r="P65" i="10"/>
  <c r="E85" i="10"/>
  <c r="G84" i="10"/>
  <c r="Q64" i="10"/>
  <c r="M65" i="10"/>
  <c r="N65" i="10"/>
  <c r="I67" i="10"/>
  <c r="J66" i="10"/>
  <c r="K66" i="10" s="1"/>
  <c r="O66" i="10" s="1"/>
  <c r="H85" i="10"/>
  <c r="F94" i="10"/>
  <c r="Z94" i="10" s="1"/>
  <c r="H17" i="31" a="1"/>
  <c r="F17" i="31" a="1"/>
  <c r="F17" i="31" l="1"/>
  <c r="H17" i="31"/>
  <c r="W68" i="27"/>
  <c r="W68" i="26"/>
  <c r="W68" i="25"/>
  <c r="W68" i="24"/>
  <c r="W67" i="23"/>
  <c r="W68" i="10"/>
  <c r="AA63" i="10"/>
  <c r="AB63" i="10" s="1"/>
  <c r="Q63" i="23"/>
  <c r="R63" i="23" s="1"/>
  <c r="L64" i="27"/>
  <c r="Q63" i="25"/>
  <c r="R63" i="25" s="1"/>
  <c r="L64" i="26"/>
  <c r="E67" i="27"/>
  <c r="G66" i="27"/>
  <c r="O64" i="26"/>
  <c r="P64" i="26" s="1"/>
  <c r="M64" i="26"/>
  <c r="Q64" i="26" s="1"/>
  <c r="K65" i="27"/>
  <c r="H67" i="27"/>
  <c r="J66" i="27"/>
  <c r="N64" i="27"/>
  <c r="M64" i="27"/>
  <c r="O64" i="27"/>
  <c r="P64" i="27" s="1"/>
  <c r="AA62" i="27"/>
  <c r="AB62" i="27" s="1"/>
  <c r="R63" i="27"/>
  <c r="AA62" i="26"/>
  <c r="AB62" i="26" s="1"/>
  <c r="H67" i="26"/>
  <c r="J66" i="26"/>
  <c r="Q63" i="26"/>
  <c r="R63" i="26" s="1"/>
  <c r="E67" i="26"/>
  <c r="G66" i="26"/>
  <c r="K65" i="26"/>
  <c r="M64" i="24"/>
  <c r="N64" i="24"/>
  <c r="P64" i="24"/>
  <c r="K65" i="25"/>
  <c r="M65" i="25" s="1"/>
  <c r="L64" i="24"/>
  <c r="E67" i="25"/>
  <c r="G66" i="25"/>
  <c r="H67" i="25"/>
  <c r="J66" i="25"/>
  <c r="AA62" i="25"/>
  <c r="AB62" i="25" s="1"/>
  <c r="O64" i="25"/>
  <c r="P64" i="25" s="1"/>
  <c r="N64" i="25"/>
  <c r="M64" i="25"/>
  <c r="L64" i="25"/>
  <c r="E67" i="24"/>
  <c r="G66" i="24"/>
  <c r="M64" i="23"/>
  <c r="AA62" i="24"/>
  <c r="AB62" i="24" s="1"/>
  <c r="K65" i="24"/>
  <c r="Q63" i="24"/>
  <c r="R63" i="24" s="1"/>
  <c r="H67" i="24"/>
  <c r="J66" i="24"/>
  <c r="R64" i="10"/>
  <c r="AA64" i="10" s="1"/>
  <c r="AB64" i="10" s="1"/>
  <c r="N64" i="23"/>
  <c r="L64" i="23"/>
  <c r="K65" i="23"/>
  <c r="N65" i="23" s="1"/>
  <c r="E67" i="23"/>
  <c r="G66" i="23"/>
  <c r="AA62" i="23"/>
  <c r="AB62" i="23" s="1"/>
  <c r="H67" i="23"/>
  <c r="J66" i="23"/>
  <c r="L66" i="10"/>
  <c r="P66" i="10"/>
  <c r="E86" i="10"/>
  <c r="G85" i="10"/>
  <c r="I68" i="10"/>
  <c r="J67" i="10"/>
  <c r="K67" i="10" s="1"/>
  <c r="O67" i="10" s="1"/>
  <c r="M66" i="10"/>
  <c r="N66" i="10"/>
  <c r="Q65" i="10"/>
  <c r="H86" i="10"/>
  <c r="F95" i="10"/>
  <c r="Z95" i="10" s="1"/>
  <c r="G17" i="31" a="1"/>
  <c r="G17" i="31" l="1"/>
  <c r="K17" i="31" s="1"/>
  <c r="W69" i="27"/>
  <c r="W69" i="26"/>
  <c r="W69" i="25"/>
  <c r="W69" i="24"/>
  <c r="W68" i="23"/>
  <c r="W69" i="10"/>
  <c r="K66" i="23"/>
  <c r="O66" i="23" s="1"/>
  <c r="L65" i="27"/>
  <c r="Q64" i="27"/>
  <c r="R64" i="27" s="1"/>
  <c r="K66" i="27"/>
  <c r="M66" i="27" s="1"/>
  <c r="H68" i="27"/>
  <c r="J67" i="27"/>
  <c r="AA63" i="27"/>
  <c r="AB63" i="27" s="1"/>
  <c r="O65" i="27"/>
  <c r="P65" i="27" s="1"/>
  <c r="N65" i="27"/>
  <c r="M65" i="27"/>
  <c r="E68" i="27"/>
  <c r="G67" i="27"/>
  <c r="AA63" i="26"/>
  <c r="AB63" i="26" s="1"/>
  <c r="R64" i="26"/>
  <c r="Q64" i="24"/>
  <c r="R64" i="24" s="1"/>
  <c r="E68" i="26"/>
  <c r="G67" i="26"/>
  <c r="H68" i="26"/>
  <c r="J67" i="26"/>
  <c r="N65" i="26"/>
  <c r="M65" i="26"/>
  <c r="O65" i="26"/>
  <c r="P65" i="26" s="1"/>
  <c r="L65" i="26"/>
  <c r="K66" i="26"/>
  <c r="Q64" i="25"/>
  <c r="R64" i="25" s="1"/>
  <c r="K66" i="25"/>
  <c r="O66" i="25" s="1"/>
  <c r="N65" i="25"/>
  <c r="Q65" i="25" s="1"/>
  <c r="L65" i="24"/>
  <c r="O65" i="25"/>
  <c r="P65" i="25" s="1"/>
  <c r="L65" i="25"/>
  <c r="E68" i="25"/>
  <c r="G67" i="25"/>
  <c r="H68" i="25"/>
  <c r="J67" i="25"/>
  <c r="AA63" i="25"/>
  <c r="AB63" i="25" s="1"/>
  <c r="K66" i="24"/>
  <c r="N66" i="24" s="1"/>
  <c r="O65" i="23"/>
  <c r="P65" i="23" s="1"/>
  <c r="AA63" i="24"/>
  <c r="AB63" i="24" s="1"/>
  <c r="O65" i="24"/>
  <c r="P65" i="24" s="1"/>
  <c r="N65" i="24"/>
  <c r="M65" i="24"/>
  <c r="M65" i="23"/>
  <c r="Q65" i="23" s="1"/>
  <c r="H68" i="24"/>
  <c r="J67" i="24"/>
  <c r="E68" i="24"/>
  <c r="G67" i="24"/>
  <c r="Q64" i="23"/>
  <c r="R64" i="23" s="1"/>
  <c r="L65" i="23"/>
  <c r="R65" i="10"/>
  <c r="AA65" i="10" s="1"/>
  <c r="AB65" i="10" s="1"/>
  <c r="AA63" i="23"/>
  <c r="AB63" i="23" s="1"/>
  <c r="H68" i="23"/>
  <c r="J67" i="23"/>
  <c r="E68" i="23"/>
  <c r="G67" i="23"/>
  <c r="P67" i="10"/>
  <c r="E87" i="10"/>
  <c r="G86" i="10"/>
  <c r="L67" i="10"/>
  <c r="Q66" i="10"/>
  <c r="N67" i="10"/>
  <c r="M67" i="10"/>
  <c r="I69" i="10"/>
  <c r="J68" i="10"/>
  <c r="H87" i="10"/>
  <c r="F96" i="10"/>
  <c r="Z96" i="10" s="1"/>
  <c r="E16" i="31" a="1"/>
  <c r="L17" i="31" a="1"/>
  <c r="E16" i="31" l="1"/>
  <c r="L17" i="31"/>
  <c r="W70" i="27"/>
  <c r="W70" i="26"/>
  <c r="W70" i="25"/>
  <c r="W70" i="24"/>
  <c r="W69" i="23"/>
  <c r="W70" i="10"/>
  <c r="M66" i="23"/>
  <c r="L66" i="23"/>
  <c r="N66" i="23"/>
  <c r="N66" i="27"/>
  <c r="Q66" i="27" s="1"/>
  <c r="L66" i="27"/>
  <c r="O66" i="27"/>
  <c r="P66" i="27" s="1"/>
  <c r="L66" i="25"/>
  <c r="K67" i="27"/>
  <c r="M67" i="27" s="1"/>
  <c r="P66" i="23"/>
  <c r="H69" i="27"/>
  <c r="J68" i="27"/>
  <c r="E69" i="27"/>
  <c r="G68" i="27"/>
  <c r="Q65" i="27"/>
  <c r="R65" i="27" s="1"/>
  <c r="AA64" i="27"/>
  <c r="AB64" i="27" s="1"/>
  <c r="K67" i="26"/>
  <c r="M67" i="26" s="1"/>
  <c r="L66" i="26"/>
  <c r="H69" i="26"/>
  <c r="J68" i="26"/>
  <c r="AA64" i="26"/>
  <c r="AB64" i="26" s="1"/>
  <c r="O66" i="26"/>
  <c r="P66" i="26" s="1"/>
  <c r="N66" i="26"/>
  <c r="M66" i="26"/>
  <c r="E69" i="26"/>
  <c r="G68" i="26"/>
  <c r="N66" i="25"/>
  <c r="Q65" i="26"/>
  <c r="R65" i="26" s="1"/>
  <c r="R66" i="10"/>
  <c r="AA66" i="10" s="1"/>
  <c r="AB66" i="10" s="1"/>
  <c r="M66" i="25"/>
  <c r="K67" i="25"/>
  <c r="O67" i="25" s="1"/>
  <c r="O66" i="24"/>
  <c r="P66" i="24" s="1"/>
  <c r="P66" i="25"/>
  <c r="M66" i="24"/>
  <c r="Q66" i="24" s="1"/>
  <c r="L66" i="24"/>
  <c r="AA64" i="25"/>
  <c r="AB64" i="25" s="1"/>
  <c r="R65" i="25"/>
  <c r="H69" i="25"/>
  <c r="J68" i="25"/>
  <c r="E69" i="25"/>
  <c r="G68" i="25"/>
  <c r="K67" i="24"/>
  <c r="O67" i="24" s="1"/>
  <c r="H69" i="24"/>
  <c r="J68" i="24"/>
  <c r="E69" i="24"/>
  <c r="G68" i="24"/>
  <c r="Q65" i="24"/>
  <c r="R65" i="24" s="1"/>
  <c r="AA64" i="24"/>
  <c r="AB64" i="24" s="1"/>
  <c r="H69" i="23"/>
  <c r="J68" i="23"/>
  <c r="R65" i="23"/>
  <c r="AA64" i="23"/>
  <c r="AB64" i="23" s="1"/>
  <c r="E69" i="23"/>
  <c r="G68" i="23"/>
  <c r="K67" i="23"/>
  <c r="Q67" i="10"/>
  <c r="K68" i="10"/>
  <c r="O68" i="10" s="1"/>
  <c r="P68" i="10" s="1"/>
  <c r="E88" i="10"/>
  <c r="G87" i="10"/>
  <c r="I70" i="10"/>
  <c r="J69" i="10"/>
  <c r="K69" i="10" s="1"/>
  <c r="O69" i="10" s="1"/>
  <c r="H88" i="10"/>
  <c r="F97" i="10"/>
  <c r="Z97" i="10" s="1"/>
  <c r="W71" i="27" l="1"/>
  <c r="W71" i="26"/>
  <c r="W71" i="25"/>
  <c r="W71" i="24"/>
  <c r="W70" i="23"/>
  <c r="W71" i="10"/>
  <c r="Q66" i="23"/>
  <c r="R66" i="23" s="1"/>
  <c r="O67" i="27"/>
  <c r="P67" i="27" s="1"/>
  <c r="N67" i="27"/>
  <c r="Q67" i="27" s="1"/>
  <c r="L67" i="27"/>
  <c r="K68" i="26"/>
  <c r="M68" i="26" s="1"/>
  <c r="M67" i="25"/>
  <c r="N67" i="26"/>
  <c r="Q67" i="26" s="1"/>
  <c r="O67" i="26"/>
  <c r="P67" i="26" s="1"/>
  <c r="K68" i="27"/>
  <c r="M68" i="27" s="1"/>
  <c r="R66" i="27"/>
  <c r="AA65" i="27"/>
  <c r="AB65" i="27" s="1"/>
  <c r="E70" i="27"/>
  <c r="G69" i="27"/>
  <c r="H70" i="27"/>
  <c r="J69" i="27"/>
  <c r="P67" i="25"/>
  <c r="R67" i="10"/>
  <c r="AA67" i="10" s="1"/>
  <c r="AB67" i="10" s="1"/>
  <c r="Q66" i="26"/>
  <c r="R66" i="26" s="1"/>
  <c r="L67" i="26"/>
  <c r="M67" i="24"/>
  <c r="L67" i="25"/>
  <c r="AA65" i="26"/>
  <c r="AB65" i="26" s="1"/>
  <c r="N67" i="25"/>
  <c r="Q66" i="25"/>
  <c r="R66" i="25" s="1"/>
  <c r="H70" i="26"/>
  <c r="J69" i="26"/>
  <c r="E70" i="26"/>
  <c r="G69" i="26"/>
  <c r="L67" i="24"/>
  <c r="N67" i="24"/>
  <c r="P67" i="24"/>
  <c r="K68" i="25"/>
  <c r="E70" i="25"/>
  <c r="G69" i="25"/>
  <c r="H70" i="25"/>
  <c r="J69" i="25"/>
  <c r="AA65" i="25"/>
  <c r="AB65" i="25" s="1"/>
  <c r="E70" i="24"/>
  <c r="G69" i="24"/>
  <c r="H70" i="24"/>
  <c r="J69" i="24"/>
  <c r="R66" i="24"/>
  <c r="AA65" i="24"/>
  <c r="AB65" i="24" s="1"/>
  <c r="K68" i="24"/>
  <c r="N67" i="23"/>
  <c r="M67" i="23"/>
  <c r="O67" i="23"/>
  <c r="P67" i="23" s="1"/>
  <c r="L67" i="23"/>
  <c r="AA65" i="23"/>
  <c r="AB65" i="23" s="1"/>
  <c r="K68" i="23"/>
  <c r="E70" i="23"/>
  <c r="G69" i="23"/>
  <c r="H70" i="23"/>
  <c r="J69" i="23"/>
  <c r="M68" i="10"/>
  <c r="N68" i="10"/>
  <c r="P69" i="10"/>
  <c r="L68" i="10"/>
  <c r="E89" i="10"/>
  <c r="G88" i="10"/>
  <c r="N69" i="10"/>
  <c r="M69" i="10"/>
  <c r="I71" i="10"/>
  <c r="J70" i="10"/>
  <c r="K70" i="10" s="1"/>
  <c r="O70" i="10" s="1"/>
  <c r="H89" i="10"/>
  <c r="F98" i="10"/>
  <c r="Z98" i="10" s="1"/>
  <c r="W72" i="27" l="1"/>
  <c r="W72" i="26"/>
  <c r="W72" i="25"/>
  <c r="W72" i="24"/>
  <c r="W71" i="23"/>
  <c r="W72" i="10"/>
  <c r="L69" i="10"/>
  <c r="L70" i="10" s="1"/>
  <c r="O68" i="26"/>
  <c r="P68" i="26" s="1"/>
  <c r="L68" i="26"/>
  <c r="N68" i="27"/>
  <c r="Q68" i="27" s="1"/>
  <c r="N68" i="26"/>
  <c r="Q68" i="26" s="1"/>
  <c r="Q67" i="25"/>
  <c r="R67" i="25" s="1"/>
  <c r="O68" i="27"/>
  <c r="P68" i="27" s="1"/>
  <c r="L68" i="25"/>
  <c r="L68" i="27"/>
  <c r="Q67" i="24"/>
  <c r="R67" i="24" s="1"/>
  <c r="K69" i="27"/>
  <c r="M69" i="27" s="1"/>
  <c r="E71" i="27"/>
  <c r="G70" i="27"/>
  <c r="H71" i="27"/>
  <c r="J70" i="27"/>
  <c r="AA66" i="27"/>
  <c r="AB66" i="27" s="1"/>
  <c r="R67" i="27"/>
  <c r="K69" i="26"/>
  <c r="O69" i="26" s="1"/>
  <c r="H71" i="26"/>
  <c r="J70" i="26"/>
  <c r="E71" i="26"/>
  <c r="G70" i="26"/>
  <c r="R67" i="26"/>
  <c r="AA66" i="26"/>
  <c r="AB66" i="26" s="1"/>
  <c r="AA66" i="25"/>
  <c r="AB66" i="25" s="1"/>
  <c r="E71" i="25"/>
  <c r="G70" i="25"/>
  <c r="K69" i="24"/>
  <c r="M69" i="24" s="1"/>
  <c r="K69" i="25"/>
  <c r="O68" i="25"/>
  <c r="P68" i="25" s="1"/>
  <c r="N68" i="25"/>
  <c r="M68" i="25"/>
  <c r="H71" i="25"/>
  <c r="J70" i="25"/>
  <c r="AA66" i="24"/>
  <c r="AB66" i="24" s="1"/>
  <c r="H71" i="24"/>
  <c r="J70" i="24"/>
  <c r="L68" i="23"/>
  <c r="N68" i="24"/>
  <c r="M68" i="24"/>
  <c r="O68" i="24"/>
  <c r="P68" i="24" s="1"/>
  <c r="L68" i="24"/>
  <c r="E71" i="24"/>
  <c r="G70" i="24"/>
  <c r="K69" i="23"/>
  <c r="O69" i="23" s="1"/>
  <c r="Q68" i="10"/>
  <c r="R68" i="10" s="1"/>
  <c r="Q67" i="23"/>
  <c r="R67" i="23" s="1"/>
  <c r="O68" i="23"/>
  <c r="P68" i="23" s="1"/>
  <c r="N68" i="23"/>
  <c r="M68" i="23"/>
  <c r="H71" i="23"/>
  <c r="J70" i="23"/>
  <c r="AA66" i="23"/>
  <c r="AB66" i="23" s="1"/>
  <c r="E71" i="23"/>
  <c r="G70" i="23"/>
  <c r="P70" i="10"/>
  <c r="E90" i="10"/>
  <c r="G89" i="10"/>
  <c r="Q69" i="10"/>
  <c r="M70" i="10"/>
  <c r="N70" i="10"/>
  <c r="I72" i="10"/>
  <c r="J71" i="10"/>
  <c r="K71" i="10" s="1"/>
  <c r="O71" i="10" s="1"/>
  <c r="H90" i="10"/>
  <c r="F99" i="10"/>
  <c r="Z99" i="10" s="1"/>
  <c r="F16" i="31" a="1"/>
  <c r="H16" i="31" a="1"/>
  <c r="H16" i="31" l="1"/>
  <c r="F16" i="31"/>
  <c r="W73" i="27"/>
  <c r="W73" i="26"/>
  <c r="W73" i="25"/>
  <c r="W73" i="24"/>
  <c r="W72" i="23"/>
  <c r="W73" i="10"/>
  <c r="AA68" i="10"/>
  <c r="AB68" i="10" s="1"/>
  <c r="N69" i="26"/>
  <c r="L69" i="27"/>
  <c r="O69" i="27"/>
  <c r="P69" i="27" s="1"/>
  <c r="N69" i="27"/>
  <c r="Q69" i="27" s="1"/>
  <c r="N69" i="24"/>
  <c r="Q69" i="24" s="1"/>
  <c r="M69" i="26"/>
  <c r="P69" i="26"/>
  <c r="O69" i="24"/>
  <c r="P69" i="24" s="1"/>
  <c r="L69" i="26"/>
  <c r="K70" i="27"/>
  <c r="N70" i="27" s="1"/>
  <c r="H72" i="27"/>
  <c r="J71" i="27"/>
  <c r="R68" i="27"/>
  <c r="AA67" i="27"/>
  <c r="AB67" i="27" s="1"/>
  <c r="E72" i="27"/>
  <c r="G71" i="27"/>
  <c r="L69" i="24"/>
  <c r="K70" i="26"/>
  <c r="E72" i="26"/>
  <c r="G71" i="26"/>
  <c r="AA67" i="26"/>
  <c r="AB67" i="26" s="1"/>
  <c r="R68" i="26"/>
  <c r="H72" i="26"/>
  <c r="J71" i="26"/>
  <c r="K70" i="24"/>
  <c r="N70" i="24" s="1"/>
  <c r="K70" i="25"/>
  <c r="M70" i="25" s="1"/>
  <c r="Q68" i="25"/>
  <c r="R68" i="25" s="1"/>
  <c r="H72" i="25"/>
  <c r="J71" i="25"/>
  <c r="M69" i="25"/>
  <c r="O69" i="25"/>
  <c r="P69" i="25" s="1"/>
  <c r="N69" i="25"/>
  <c r="E72" i="25"/>
  <c r="G71" i="25"/>
  <c r="L69" i="25"/>
  <c r="AA67" i="25"/>
  <c r="AB67" i="25" s="1"/>
  <c r="Q68" i="24"/>
  <c r="R68" i="24" s="1"/>
  <c r="R69" i="10"/>
  <c r="AA69" i="10" s="1"/>
  <c r="AB69" i="10" s="1"/>
  <c r="N69" i="23"/>
  <c r="H72" i="24"/>
  <c r="J71" i="24"/>
  <c r="E72" i="24"/>
  <c r="G71" i="24"/>
  <c r="AA67" i="24"/>
  <c r="AB67" i="24" s="1"/>
  <c r="M69" i="23"/>
  <c r="L69" i="23"/>
  <c r="P69" i="23"/>
  <c r="Q68" i="23"/>
  <c r="R68" i="23" s="1"/>
  <c r="K70" i="23"/>
  <c r="M70" i="23" s="1"/>
  <c r="AA67" i="23"/>
  <c r="AB67" i="23" s="1"/>
  <c r="E72" i="23"/>
  <c r="G71" i="23"/>
  <c r="H72" i="23"/>
  <c r="J71" i="23"/>
  <c r="P71" i="10"/>
  <c r="L71" i="10"/>
  <c r="E91" i="10"/>
  <c r="G90" i="10"/>
  <c r="N71" i="10"/>
  <c r="M71" i="10"/>
  <c r="I73" i="10"/>
  <c r="J72" i="10"/>
  <c r="K72" i="10" s="1"/>
  <c r="O72" i="10" s="1"/>
  <c r="Q70" i="10"/>
  <c r="H91" i="10"/>
  <c r="F100" i="10"/>
  <c r="Z100" i="10" s="1"/>
  <c r="G16" i="31" a="1"/>
  <c r="G16" i="31" l="1"/>
  <c r="K16" i="31" s="1"/>
  <c r="W74" i="27"/>
  <c r="W74" i="26"/>
  <c r="W74" i="25"/>
  <c r="W74" i="24"/>
  <c r="W73" i="23"/>
  <c r="W74" i="10"/>
  <c r="Q69" i="26"/>
  <c r="R69" i="26" s="1"/>
  <c r="O70" i="25"/>
  <c r="P70" i="25" s="1"/>
  <c r="L70" i="27"/>
  <c r="O70" i="27"/>
  <c r="P70" i="27" s="1"/>
  <c r="R70" i="10"/>
  <c r="AA70" i="10" s="1"/>
  <c r="AB70" i="10" s="1"/>
  <c r="M70" i="27"/>
  <c r="Q70" i="27" s="1"/>
  <c r="AA68" i="27"/>
  <c r="AB68" i="27" s="1"/>
  <c r="R69" i="27"/>
  <c r="K71" i="27"/>
  <c r="E73" i="27"/>
  <c r="G72" i="27"/>
  <c r="H73" i="27"/>
  <c r="J72" i="27"/>
  <c r="L70" i="24"/>
  <c r="M70" i="24"/>
  <c r="Q70" i="24" s="1"/>
  <c r="AA68" i="26"/>
  <c r="AB68" i="26" s="1"/>
  <c r="O70" i="23"/>
  <c r="P70" i="23" s="1"/>
  <c r="O70" i="26"/>
  <c r="P70" i="26" s="1"/>
  <c r="M70" i="26"/>
  <c r="N70" i="26"/>
  <c r="L70" i="26"/>
  <c r="E73" i="26"/>
  <c r="G72" i="26"/>
  <c r="O70" i="24"/>
  <c r="P70" i="24" s="1"/>
  <c r="K71" i="26"/>
  <c r="H73" i="26"/>
  <c r="J72" i="26"/>
  <c r="N70" i="25"/>
  <c r="Q70" i="25" s="1"/>
  <c r="N70" i="23"/>
  <c r="Q70" i="23" s="1"/>
  <c r="L70" i="25"/>
  <c r="Q69" i="25"/>
  <c r="R69" i="25" s="1"/>
  <c r="K71" i="24"/>
  <c r="AA68" i="25"/>
  <c r="AB68" i="25" s="1"/>
  <c r="E73" i="25"/>
  <c r="G72" i="25"/>
  <c r="K71" i="25"/>
  <c r="H73" i="25"/>
  <c r="J72" i="25"/>
  <c r="Q69" i="23"/>
  <c r="R69" i="23" s="1"/>
  <c r="AA68" i="24"/>
  <c r="AB68" i="24" s="1"/>
  <c r="R69" i="24"/>
  <c r="H73" i="24"/>
  <c r="J72" i="24"/>
  <c r="K71" i="23"/>
  <c r="M71" i="23" s="1"/>
  <c r="G72" i="24"/>
  <c r="E73" i="24"/>
  <c r="L70" i="23"/>
  <c r="E73" i="23"/>
  <c r="G72" i="23"/>
  <c r="H73" i="23"/>
  <c r="J72" i="23"/>
  <c r="AA68" i="23"/>
  <c r="AB68" i="23" s="1"/>
  <c r="P72" i="10"/>
  <c r="E92" i="10"/>
  <c r="G91" i="10"/>
  <c r="L72" i="10"/>
  <c r="Q71" i="10"/>
  <c r="I74" i="10"/>
  <c r="J73" i="10"/>
  <c r="N72" i="10"/>
  <c r="M72" i="10"/>
  <c r="H92" i="10"/>
  <c r="F101" i="10"/>
  <c r="Z101" i="10" s="1"/>
  <c r="L16" i="31" a="1"/>
  <c r="L16" i="31" l="1"/>
  <c r="W75" i="27"/>
  <c r="W75" i="26"/>
  <c r="W75" i="25"/>
  <c r="W75" i="24"/>
  <c r="W74" i="23"/>
  <c r="W75" i="10"/>
  <c r="K72" i="26"/>
  <c r="M72" i="26" s="1"/>
  <c r="L71" i="24"/>
  <c r="L71" i="23"/>
  <c r="L71" i="27"/>
  <c r="R71" i="10"/>
  <c r="AA71" i="10" s="1"/>
  <c r="AB71" i="10" s="1"/>
  <c r="M71" i="24"/>
  <c r="K72" i="27"/>
  <c r="H74" i="27"/>
  <c r="J73" i="27"/>
  <c r="R70" i="27"/>
  <c r="AA69" i="27"/>
  <c r="AB69" i="27" s="1"/>
  <c r="O71" i="27"/>
  <c r="P71" i="27" s="1"/>
  <c r="M71" i="27"/>
  <c r="N71" i="27"/>
  <c r="O71" i="24"/>
  <c r="P71" i="24" s="1"/>
  <c r="E74" i="27"/>
  <c r="G73" i="27"/>
  <c r="E74" i="26"/>
  <c r="G73" i="26"/>
  <c r="N71" i="26"/>
  <c r="M71" i="26"/>
  <c r="O71" i="26"/>
  <c r="P71" i="26" s="1"/>
  <c r="L71" i="26"/>
  <c r="H74" i="26"/>
  <c r="J73" i="26"/>
  <c r="Q70" i="26"/>
  <c r="R70" i="26" s="1"/>
  <c r="AA69" i="26"/>
  <c r="AB69" i="26" s="1"/>
  <c r="N71" i="24"/>
  <c r="K72" i="25"/>
  <c r="M72" i="25" s="1"/>
  <c r="M71" i="25"/>
  <c r="O71" i="25"/>
  <c r="P71" i="25" s="1"/>
  <c r="N71" i="25"/>
  <c r="O71" i="23"/>
  <c r="P71" i="23" s="1"/>
  <c r="E74" i="25"/>
  <c r="G73" i="25"/>
  <c r="L71" i="25"/>
  <c r="N71" i="23"/>
  <c r="Q71" i="23" s="1"/>
  <c r="H74" i="25"/>
  <c r="J73" i="25"/>
  <c r="AA69" i="25"/>
  <c r="AB69" i="25" s="1"/>
  <c r="R70" i="25"/>
  <c r="E74" i="24"/>
  <c r="G73" i="24"/>
  <c r="R70" i="24"/>
  <c r="AA69" i="24"/>
  <c r="AB69" i="24" s="1"/>
  <c r="H74" i="24"/>
  <c r="J73" i="24"/>
  <c r="K72" i="24"/>
  <c r="K72" i="23"/>
  <c r="H74" i="23"/>
  <c r="J73" i="23"/>
  <c r="R70" i="23"/>
  <c r="AA69" i="23"/>
  <c r="AB69" i="23" s="1"/>
  <c r="E74" i="23"/>
  <c r="G73" i="23"/>
  <c r="K73" i="10"/>
  <c r="M73" i="10" s="1"/>
  <c r="E93" i="10"/>
  <c r="G92" i="10"/>
  <c r="Q72" i="10"/>
  <c r="I75" i="10"/>
  <c r="J74" i="10"/>
  <c r="K74" i="10" s="1"/>
  <c r="O74" i="10" s="1"/>
  <c r="H93" i="10"/>
  <c r="F102" i="10"/>
  <c r="Z102" i="10" s="1"/>
  <c r="W76" i="27" l="1"/>
  <c r="W76" i="26"/>
  <c r="W76" i="25"/>
  <c r="W76" i="24"/>
  <c r="W75" i="23"/>
  <c r="W76" i="10"/>
  <c r="L72" i="26"/>
  <c r="N72" i="26"/>
  <c r="Q72" i="26" s="1"/>
  <c r="O72" i="26"/>
  <c r="P72" i="26" s="1"/>
  <c r="K73" i="25"/>
  <c r="O73" i="25" s="1"/>
  <c r="K73" i="24"/>
  <c r="N73" i="24" s="1"/>
  <c r="L72" i="23"/>
  <c r="R72" i="10"/>
  <c r="AA72" i="10" s="1"/>
  <c r="AB72" i="10" s="1"/>
  <c r="L72" i="27"/>
  <c r="O72" i="27"/>
  <c r="P72" i="27" s="1"/>
  <c r="Q71" i="24"/>
  <c r="R71" i="24" s="1"/>
  <c r="M72" i="27"/>
  <c r="Q71" i="26"/>
  <c r="R71" i="26" s="1"/>
  <c r="N72" i="27"/>
  <c r="AA70" i="27"/>
  <c r="AB70" i="27" s="1"/>
  <c r="K73" i="26"/>
  <c r="N73" i="26" s="1"/>
  <c r="Q71" i="27"/>
  <c r="R71" i="27" s="1"/>
  <c r="K73" i="27"/>
  <c r="E75" i="27"/>
  <c r="G74" i="27"/>
  <c r="H75" i="27"/>
  <c r="J74" i="27"/>
  <c r="H75" i="26"/>
  <c r="J74" i="26"/>
  <c r="AA70" i="26"/>
  <c r="AB70" i="26" s="1"/>
  <c r="E75" i="26"/>
  <c r="G74" i="26"/>
  <c r="L72" i="25"/>
  <c r="N72" i="25"/>
  <c r="Q72" i="25" s="1"/>
  <c r="N72" i="23"/>
  <c r="O72" i="25"/>
  <c r="P72" i="25" s="1"/>
  <c r="H75" i="25"/>
  <c r="J74" i="25"/>
  <c r="E75" i="25"/>
  <c r="G74" i="25"/>
  <c r="AA70" i="25"/>
  <c r="AB70" i="25" s="1"/>
  <c r="Q71" i="25"/>
  <c r="R71" i="25" s="1"/>
  <c r="O72" i="23"/>
  <c r="P72" i="23" s="1"/>
  <c r="M72" i="23"/>
  <c r="H75" i="24"/>
  <c r="J74" i="24"/>
  <c r="E75" i="24"/>
  <c r="G74" i="24"/>
  <c r="N72" i="24"/>
  <c r="M72" i="24"/>
  <c r="O72" i="24"/>
  <c r="P72" i="24" s="1"/>
  <c r="L72" i="24"/>
  <c r="AA70" i="24"/>
  <c r="AB70" i="24" s="1"/>
  <c r="R71" i="23"/>
  <c r="AA70" i="23"/>
  <c r="AB70" i="23" s="1"/>
  <c r="K73" i="23"/>
  <c r="N73" i="10"/>
  <c r="Q73" i="10" s="1"/>
  <c r="G74" i="23"/>
  <c r="E75" i="23"/>
  <c r="H75" i="23"/>
  <c r="J74" i="23"/>
  <c r="E94" i="10"/>
  <c r="G93" i="10"/>
  <c r="O73" i="10"/>
  <c r="P73" i="10" s="1"/>
  <c r="L73" i="10"/>
  <c r="N74" i="10"/>
  <c r="M74" i="10"/>
  <c r="I76" i="10"/>
  <c r="J75" i="10"/>
  <c r="K75" i="10" s="1"/>
  <c r="O75" i="10" s="1"/>
  <c r="H94" i="10"/>
  <c r="F103" i="10"/>
  <c r="Z103" i="10" s="1"/>
  <c r="E15" i="31" a="1"/>
  <c r="E15" i="31" l="1"/>
  <c r="W77" i="27"/>
  <c r="W77" i="26"/>
  <c r="W77" i="25"/>
  <c r="W77" i="24"/>
  <c r="W76" i="23"/>
  <c r="W77" i="10"/>
  <c r="N73" i="25"/>
  <c r="O73" i="24"/>
  <c r="P73" i="24" s="1"/>
  <c r="Q72" i="23"/>
  <c r="R72" i="23" s="1"/>
  <c r="M73" i="25"/>
  <c r="L73" i="25"/>
  <c r="R73" i="10"/>
  <c r="L73" i="23"/>
  <c r="M73" i="24"/>
  <c r="Q73" i="24" s="1"/>
  <c r="L73" i="24"/>
  <c r="Q72" i="27"/>
  <c r="R72" i="27" s="1"/>
  <c r="O73" i="26"/>
  <c r="P73" i="26" s="1"/>
  <c r="K74" i="27"/>
  <c r="O74" i="27" s="1"/>
  <c r="M73" i="26"/>
  <c r="Q73" i="26" s="1"/>
  <c r="L73" i="26"/>
  <c r="AA71" i="27"/>
  <c r="AB71" i="27" s="1"/>
  <c r="E76" i="27"/>
  <c r="G75" i="27"/>
  <c r="H76" i="27"/>
  <c r="J75" i="27"/>
  <c r="O73" i="27"/>
  <c r="P73" i="27" s="1"/>
  <c r="N73" i="27"/>
  <c r="M73" i="27"/>
  <c r="L73" i="27"/>
  <c r="E76" i="26"/>
  <c r="G75" i="26"/>
  <c r="K74" i="26"/>
  <c r="AA71" i="26"/>
  <c r="AB71" i="26" s="1"/>
  <c r="R72" i="26"/>
  <c r="H76" i="26"/>
  <c r="J75" i="26"/>
  <c r="P73" i="25"/>
  <c r="Q72" i="24"/>
  <c r="R72" i="24" s="1"/>
  <c r="AA71" i="25"/>
  <c r="AB71" i="25" s="1"/>
  <c r="R72" i="25"/>
  <c r="E76" i="25"/>
  <c r="G75" i="25"/>
  <c r="K74" i="25"/>
  <c r="H76" i="25"/>
  <c r="J75" i="25"/>
  <c r="E76" i="24"/>
  <c r="G75" i="24"/>
  <c r="AA71" i="24"/>
  <c r="AB71" i="24" s="1"/>
  <c r="K74" i="24"/>
  <c r="H76" i="24"/>
  <c r="J75" i="24"/>
  <c r="E76" i="23"/>
  <c r="G75" i="23"/>
  <c r="K74" i="23"/>
  <c r="AA71" i="23"/>
  <c r="AB71" i="23" s="1"/>
  <c r="J75" i="23"/>
  <c r="H76" i="23"/>
  <c r="N73" i="23"/>
  <c r="O73" i="23"/>
  <c r="P73" i="23" s="1"/>
  <c r="M73" i="23"/>
  <c r="P74" i="10"/>
  <c r="P75" i="10" s="1"/>
  <c r="L74" i="10"/>
  <c r="L75" i="10" s="1"/>
  <c r="E95" i="10"/>
  <c r="G94" i="10"/>
  <c r="Q74" i="10"/>
  <c r="M75" i="10"/>
  <c r="N75" i="10"/>
  <c r="I77" i="10"/>
  <c r="J76" i="10"/>
  <c r="K76" i="10" s="1"/>
  <c r="O76" i="10" s="1"/>
  <c r="H95" i="10"/>
  <c r="F104" i="10"/>
  <c r="Z104" i="10" s="1"/>
  <c r="J10" i="31" a="1"/>
  <c r="J10" i="31" l="1"/>
  <c r="W78" i="27"/>
  <c r="W78" i="26"/>
  <c r="W78" i="25"/>
  <c r="W78" i="24"/>
  <c r="W77" i="23"/>
  <c r="W78" i="10"/>
  <c r="Q73" i="25"/>
  <c r="R73" i="25" s="1"/>
  <c r="K75" i="23"/>
  <c r="M75" i="23" s="1"/>
  <c r="R74" i="10"/>
  <c r="AA74" i="10" s="1"/>
  <c r="AB74" i="10" s="1"/>
  <c r="AA73" i="10"/>
  <c r="L74" i="24"/>
  <c r="K75" i="25"/>
  <c r="M75" i="25" s="1"/>
  <c r="N74" i="27"/>
  <c r="M74" i="27"/>
  <c r="P74" i="27"/>
  <c r="L74" i="27"/>
  <c r="L74" i="26"/>
  <c r="K75" i="27"/>
  <c r="O75" i="27" s="1"/>
  <c r="Q73" i="27"/>
  <c r="R73" i="27" s="1"/>
  <c r="H77" i="27"/>
  <c r="J76" i="27"/>
  <c r="E77" i="27"/>
  <c r="G76" i="27"/>
  <c r="AA72" i="27"/>
  <c r="AB72" i="27" s="1"/>
  <c r="K75" i="26"/>
  <c r="N75" i="26" s="1"/>
  <c r="R73" i="26"/>
  <c r="AA72" i="26"/>
  <c r="AB72" i="26" s="1"/>
  <c r="H77" i="26"/>
  <c r="J76" i="26"/>
  <c r="O74" i="26"/>
  <c r="P74" i="26" s="1"/>
  <c r="N74" i="26"/>
  <c r="M74" i="26"/>
  <c r="E77" i="26"/>
  <c r="G76" i="26"/>
  <c r="H77" i="25"/>
  <c r="J76" i="25"/>
  <c r="E77" i="25"/>
  <c r="G76" i="25"/>
  <c r="AA72" i="25"/>
  <c r="AB72" i="25" s="1"/>
  <c r="O74" i="25"/>
  <c r="P74" i="25" s="1"/>
  <c r="N74" i="25"/>
  <c r="M74" i="25"/>
  <c r="L74" i="25"/>
  <c r="K75" i="24"/>
  <c r="N74" i="24"/>
  <c r="M74" i="24"/>
  <c r="O74" i="24"/>
  <c r="P74" i="24" s="1"/>
  <c r="E77" i="24"/>
  <c r="G76" i="24"/>
  <c r="AA72" i="24"/>
  <c r="AB72" i="24" s="1"/>
  <c r="R73" i="24"/>
  <c r="H77" i="24"/>
  <c r="J76" i="24"/>
  <c r="Q73" i="23"/>
  <c r="R73" i="23" s="1"/>
  <c r="H77" i="23"/>
  <c r="J76" i="23"/>
  <c r="O74" i="23"/>
  <c r="P74" i="23" s="1"/>
  <c r="N74" i="23"/>
  <c r="M74" i="23"/>
  <c r="L74" i="23"/>
  <c r="AA72" i="23"/>
  <c r="AB72" i="23" s="1"/>
  <c r="G76" i="23"/>
  <c r="E77" i="23"/>
  <c r="P76" i="10"/>
  <c r="E96" i="10"/>
  <c r="G95" i="10"/>
  <c r="L76" i="10"/>
  <c r="Q75" i="10"/>
  <c r="N76" i="10"/>
  <c r="M76" i="10"/>
  <c r="I78" i="10"/>
  <c r="J77" i="10"/>
  <c r="K77" i="10" s="1"/>
  <c r="O77" i="10" s="1"/>
  <c r="H96" i="10"/>
  <c r="F105" i="10"/>
  <c r="Z105" i="10" s="1"/>
  <c r="W79" i="27" l="1"/>
  <c r="W79" i="26"/>
  <c r="W79" i="25"/>
  <c r="W79" i="24"/>
  <c r="W78" i="23"/>
  <c r="W79" i="10"/>
  <c r="L75" i="25"/>
  <c r="N75" i="23"/>
  <c r="Q75" i="23" s="1"/>
  <c r="L75" i="23"/>
  <c r="O75" i="23"/>
  <c r="P75" i="23" s="1"/>
  <c r="R75" i="10"/>
  <c r="AA75" i="10" s="1"/>
  <c r="AB75" i="10" s="1"/>
  <c r="AB73" i="10"/>
  <c r="N75" i="25"/>
  <c r="Q75" i="25" s="1"/>
  <c r="O75" i="25"/>
  <c r="P75" i="25" s="1"/>
  <c r="K76" i="24"/>
  <c r="N76" i="24" s="1"/>
  <c r="Q74" i="27"/>
  <c r="R74" i="27" s="1"/>
  <c r="P75" i="27"/>
  <c r="M75" i="27"/>
  <c r="M75" i="26"/>
  <c r="Q75" i="26" s="1"/>
  <c r="L75" i="26"/>
  <c r="O75" i="26"/>
  <c r="P75" i="26" s="1"/>
  <c r="N75" i="27"/>
  <c r="L75" i="27"/>
  <c r="Q74" i="26"/>
  <c r="R74" i="26" s="1"/>
  <c r="K76" i="27"/>
  <c r="O76" i="27" s="1"/>
  <c r="P76" i="27" s="1"/>
  <c r="E78" i="27"/>
  <c r="G77" i="27"/>
  <c r="AA73" i="27"/>
  <c r="AB73" i="27" s="1"/>
  <c r="J77" i="27"/>
  <c r="H78" i="27"/>
  <c r="K76" i="26"/>
  <c r="M76" i="26" s="1"/>
  <c r="H78" i="26"/>
  <c r="J77" i="26"/>
  <c r="Q74" i="24"/>
  <c r="R74" i="24" s="1"/>
  <c r="E78" i="26"/>
  <c r="G77" i="26"/>
  <c r="AA73" i="26"/>
  <c r="AB73" i="26" s="1"/>
  <c r="E78" i="25"/>
  <c r="G77" i="25"/>
  <c r="AA73" i="25"/>
  <c r="AB73" i="25" s="1"/>
  <c r="K76" i="25"/>
  <c r="Q74" i="25"/>
  <c r="R74" i="25" s="1"/>
  <c r="J77" i="25"/>
  <c r="H78" i="25"/>
  <c r="J77" i="24"/>
  <c r="H78" i="24"/>
  <c r="E78" i="24"/>
  <c r="G77" i="24"/>
  <c r="O75" i="24"/>
  <c r="P75" i="24" s="1"/>
  <c r="N75" i="24"/>
  <c r="M75" i="24"/>
  <c r="AA73" i="24"/>
  <c r="AB73" i="24" s="1"/>
  <c r="L75" i="24"/>
  <c r="Q74" i="23"/>
  <c r="R74" i="23" s="1"/>
  <c r="AA73" i="23"/>
  <c r="AB73" i="23" s="1"/>
  <c r="E78" i="23"/>
  <c r="G77" i="23"/>
  <c r="K76" i="23"/>
  <c r="J77" i="23"/>
  <c r="H78" i="23"/>
  <c r="P77" i="10"/>
  <c r="L77" i="10"/>
  <c r="E97" i="10"/>
  <c r="G96" i="10"/>
  <c r="N77" i="10"/>
  <c r="M77" i="10"/>
  <c r="I79" i="10"/>
  <c r="J78" i="10"/>
  <c r="K78" i="10" s="1"/>
  <c r="O78" i="10" s="1"/>
  <c r="Q76" i="10"/>
  <c r="H97" i="10"/>
  <c r="F106" i="10"/>
  <c r="Z106" i="10" s="1"/>
  <c r="F15" i="31" a="1"/>
  <c r="H15" i="31" a="1"/>
  <c r="H15" i="31" l="1"/>
  <c r="F15" i="31"/>
  <c r="W80" i="27"/>
  <c r="W80" i="26"/>
  <c r="W80" i="25"/>
  <c r="W80" i="24"/>
  <c r="W79" i="23"/>
  <c r="W80" i="10"/>
  <c r="L76" i="25"/>
  <c r="R76" i="10"/>
  <c r="AA76" i="10" s="1"/>
  <c r="AB76" i="10" s="1"/>
  <c r="L76" i="24"/>
  <c r="O76" i="24"/>
  <c r="P76" i="24" s="1"/>
  <c r="M76" i="24"/>
  <c r="Q76" i="24" s="1"/>
  <c r="Q75" i="27"/>
  <c r="R75" i="27" s="1"/>
  <c r="M76" i="27"/>
  <c r="L76" i="27"/>
  <c r="N76" i="27"/>
  <c r="L76" i="26"/>
  <c r="N76" i="26"/>
  <c r="Q76" i="26" s="1"/>
  <c r="K77" i="27"/>
  <c r="O76" i="26"/>
  <c r="P76" i="26" s="1"/>
  <c r="AA74" i="27"/>
  <c r="AB74" i="27" s="1"/>
  <c r="H79" i="27"/>
  <c r="J78" i="27"/>
  <c r="E79" i="27"/>
  <c r="G78" i="27"/>
  <c r="K77" i="26"/>
  <c r="N77" i="26" s="1"/>
  <c r="R75" i="26"/>
  <c r="AA74" i="26"/>
  <c r="AB74" i="26" s="1"/>
  <c r="H79" i="26"/>
  <c r="J78" i="26"/>
  <c r="E79" i="26"/>
  <c r="G78" i="26"/>
  <c r="K77" i="24"/>
  <c r="O77" i="24" s="1"/>
  <c r="AA74" i="25"/>
  <c r="AB74" i="25" s="1"/>
  <c r="R75" i="25"/>
  <c r="O76" i="25"/>
  <c r="P76" i="25" s="1"/>
  <c r="N76" i="25"/>
  <c r="M76" i="25"/>
  <c r="H79" i="25"/>
  <c r="J78" i="25"/>
  <c r="E79" i="25"/>
  <c r="G78" i="25"/>
  <c r="K77" i="25"/>
  <c r="Q75" i="24"/>
  <c r="R75" i="24" s="1"/>
  <c r="AA74" i="24"/>
  <c r="AB74" i="24" s="1"/>
  <c r="E79" i="24"/>
  <c r="G78" i="24"/>
  <c r="H79" i="24"/>
  <c r="J78" i="24"/>
  <c r="K77" i="23"/>
  <c r="M77" i="23" s="1"/>
  <c r="N76" i="23"/>
  <c r="M76" i="23"/>
  <c r="O76" i="23"/>
  <c r="P76" i="23" s="1"/>
  <c r="E79" i="23"/>
  <c r="G78" i="23"/>
  <c r="H79" i="23"/>
  <c r="J78" i="23"/>
  <c r="L76" i="23"/>
  <c r="R75" i="23"/>
  <c r="AA74" i="23"/>
  <c r="AB74" i="23" s="1"/>
  <c r="P78" i="10"/>
  <c r="E98" i="10"/>
  <c r="G97" i="10"/>
  <c r="L78" i="10"/>
  <c r="Q77" i="10"/>
  <c r="M78" i="10"/>
  <c r="N78" i="10"/>
  <c r="I80" i="10"/>
  <c r="J79" i="10"/>
  <c r="K79" i="10" s="1"/>
  <c r="O79" i="10" s="1"/>
  <c r="H98" i="10"/>
  <c r="F107" i="10"/>
  <c r="F108" i="10" s="1"/>
  <c r="F109" i="10" s="1"/>
  <c r="F110" i="10" s="1"/>
  <c r="F111" i="10" s="1"/>
  <c r="F112" i="10" s="1"/>
  <c r="F113" i="10" s="1"/>
  <c r="F114" i="10" s="1"/>
  <c r="F115" i="10" s="1"/>
  <c r="F116" i="10" s="1"/>
  <c r="F117" i="10" s="1"/>
  <c r="F118" i="10" s="1"/>
  <c r="F119" i="10" s="1"/>
  <c r="F120" i="10" s="1"/>
  <c r="F121" i="10" s="1"/>
  <c r="F122" i="10" s="1"/>
  <c r="F123" i="10" s="1"/>
  <c r="F124" i="10" s="1"/>
  <c r="F125" i="10" s="1"/>
  <c r="F126" i="10" s="1"/>
  <c r="F127" i="10" s="1"/>
  <c r="G15" i="31" a="1"/>
  <c r="G15" i="31" l="1"/>
  <c r="K15" i="31" s="1"/>
  <c r="Z107" i="10"/>
  <c r="Z108" i="10" s="1"/>
  <c r="Z109" i="10" s="1"/>
  <c r="Z110" i="10" s="1"/>
  <c r="Z111" i="10" s="1"/>
  <c r="W81" i="27"/>
  <c r="W81" i="26"/>
  <c r="W81" i="25"/>
  <c r="W81" i="24"/>
  <c r="W80" i="23"/>
  <c r="W81" i="10"/>
  <c r="L77" i="23"/>
  <c r="R77" i="10"/>
  <c r="AA77" i="10" s="1"/>
  <c r="AB77" i="10" s="1"/>
  <c r="L77" i="27"/>
  <c r="N77" i="23"/>
  <c r="Q77" i="23" s="1"/>
  <c r="O77" i="27"/>
  <c r="P77" i="27" s="1"/>
  <c r="Q76" i="27"/>
  <c r="R76" i="27" s="1"/>
  <c r="M77" i="27"/>
  <c r="L77" i="26"/>
  <c r="O77" i="26"/>
  <c r="P77" i="26" s="1"/>
  <c r="N77" i="27"/>
  <c r="P77" i="24"/>
  <c r="N77" i="24"/>
  <c r="M77" i="26"/>
  <c r="Q77" i="26" s="1"/>
  <c r="G79" i="27"/>
  <c r="E80" i="27"/>
  <c r="AA75" i="27"/>
  <c r="AB75" i="27" s="1"/>
  <c r="K78" i="27"/>
  <c r="K78" i="26"/>
  <c r="O78" i="26" s="1"/>
  <c r="H80" i="27"/>
  <c r="J79" i="27"/>
  <c r="M77" i="24"/>
  <c r="L77" i="24"/>
  <c r="H80" i="26"/>
  <c r="J79" i="26"/>
  <c r="E80" i="26"/>
  <c r="G79" i="26"/>
  <c r="AA75" i="26"/>
  <c r="AB75" i="26" s="1"/>
  <c r="R76" i="26"/>
  <c r="K78" i="25"/>
  <c r="M78" i="25" s="1"/>
  <c r="K78" i="24"/>
  <c r="M78" i="24" s="1"/>
  <c r="K78" i="23"/>
  <c r="Q76" i="23"/>
  <c r="R76" i="23" s="1"/>
  <c r="M77" i="25"/>
  <c r="O77" i="25"/>
  <c r="P77" i="25" s="1"/>
  <c r="N77" i="25"/>
  <c r="H80" i="25"/>
  <c r="J79" i="25"/>
  <c r="L77" i="25"/>
  <c r="Q76" i="25"/>
  <c r="R76" i="25" s="1"/>
  <c r="AA75" i="25"/>
  <c r="AB75" i="25" s="1"/>
  <c r="E80" i="25"/>
  <c r="G79" i="25"/>
  <c r="R76" i="24"/>
  <c r="AA75" i="24"/>
  <c r="AB75" i="24" s="1"/>
  <c r="O77" i="23"/>
  <c r="P77" i="23" s="1"/>
  <c r="H80" i="24"/>
  <c r="J79" i="24"/>
  <c r="E80" i="24"/>
  <c r="G79" i="24"/>
  <c r="E80" i="23"/>
  <c r="G79" i="23"/>
  <c r="H80" i="23"/>
  <c r="J79" i="23"/>
  <c r="AA75" i="23"/>
  <c r="AB75" i="23" s="1"/>
  <c r="P79" i="10"/>
  <c r="L79" i="10"/>
  <c r="E99" i="10"/>
  <c r="G98" i="10"/>
  <c r="M79" i="10"/>
  <c r="N79" i="10"/>
  <c r="I81" i="10"/>
  <c r="J80" i="10"/>
  <c r="K80" i="10" s="1"/>
  <c r="O80" i="10" s="1"/>
  <c r="Q78" i="10"/>
  <c r="H99" i="10"/>
  <c r="L15" i="31" a="1"/>
  <c r="E14" i="31" a="1"/>
  <c r="J9" i="31" a="1"/>
  <c r="E14" i="31" l="1"/>
  <c r="J9" i="31"/>
  <c r="L15" i="31"/>
  <c r="Z112" i="10"/>
  <c r="Z113" i="10" s="1"/>
  <c r="Z114" i="10" s="1"/>
  <c r="Z115" i="10" s="1"/>
  <c r="Z116" i="10" s="1"/>
  <c r="W82" i="27"/>
  <c r="W82" i="26"/>
  <c r="W82" i="25"/>
  <c r="W82" i="24"/>
  <c r="W81" i="23"/>
  <c r="W82" i="10"/>
  <c r="L78" i="23"/>
  <c r="R78" i="10"/>
  <c r="AA78" i="10" s="1"/>
  <c r="AB78" i="10" s="1"/>
  <c r="L78" i="27"/>
  <c r="K79" i="27"/>
  <c r="M79" i="27" s="1"/>
  <c r="O78" i="25"/>
  <c r="P78" i="25" s="1"/>
  <c r="Q77" i="27"/>
  <c r="R77" i="27" s="1"/>
  <c r="N78" i="26"/>
  <c r="Q77" i="24"/>
  <c r="R77" i="24" s="1"/>
  <c r="P78" i="26"/>
  <c r="O78" i="23"/>
  <c r="P78" i="23" s="1"/>
  <c r="M78" i="23"/>
  <c r="N78" i="23"/>
  <c r="E81" i="27"/>
  <c r="G80" i="27"/>
  <c r="M78" i="26"/>
  <c r="L78" i="26"/>
  <c r="O78" i="27"/>
  <c r="P78" i="27" s="1"/>
  <c r="N78" i="27"/>
  <c r="M78" i="27"/>
  <c r="H81" i="27"/>
  <c r="J80" i="27"/>
  <c r="AA76" i="27"/>
  <c r="AB76" i="27" s="1"/>
  <c r="N78" i="24"/>
  <c r="Q78" i="24" s="1"/>
  <c r="K79" i="26"/>
  <c r="O79" i="26" s="1"/>
  <c r="L78" i="24"/>
  <c r="L78" i="25"/>
  <c r="H81" i="26"/>
  <c r="J80" i="26"/>
  <c r="R77" i="26"/>
  <c r="AA76" i="26"/>
  <c r="AB76" i="26" s="1"/>
  <c r="N78" i="25"/>
  <c r="Q78" i="25" s="1"/>
  <c r="E81" i="26"/>
  <c r="G80" i="26"/>
  <c r="O78" i="24"/>
  <c r="P78" i="24" s="1"/>
  <c r="AA76" i="25"/>
  <c r="AB76" i="25" s="1"/>
  <c r="H81" i="25"/>
  <c r="J80" i="25"/>
  <c r="E81" i="25"/>
  <c r="G80" i="25"/>
  <c r="K79" i="25"/>
  <c r="Q77" i="25"/>
  <c r="R77" i="25" s="1"/>
  <c r="K79" i="24"/>
  <c r="M79" i="24" s="1"/>
  <c r="H81" i="24"/>
  <c r="J80" i="24"/>
  <c r="AA76" i="24"/>
  <c r="AB76" i="24" s="1"/>
  <c r="E81" i="24"/>
  <c r="G80" i="24"/>
  <c r="AA76" i="23"/>
  <c r="AB76" i="23" s="1"/>
  <c r="R77" i="23"/>
  <c r="G80" i="23"/>
  <c r="E81" i="23"/>
  <c r="H81" i="23"/>
  <c r="J80" i="23"/>
  <c r="K79" i="23"/>
  <c r="P80" i="10"/>
  <c r="E100" i="10"/>
  <c r="G99" i="10"/>
  <c r="L80" i="10"/>
  <c r="N80" i="10"/>
  <c r="M80" i="10"/>
  <c r="I82" i="10"/>
  <c r="J81" i="10"/>
  <c r="K81" i="10" s="1"/>
  <c r="O81" i="10" s="1"/>
  <c r="Q79" i="10"/>
  <c r="H100" i="10"/>
  <c r="J8" i="31" a="1"/>
  <c r="J8" i="31" l="1"/>
  <c r="Z117" i="10"/>
  <c r="Z118" i="10" s="1"/>
  <c r="Z119" i="10" s="1"/>
  <c r="Z120" i="10" s="1"/>
  <c r="Z121" i="10" s="1"/>
  <c r="W83" i="27"/>
  <c r="W83" i="26"/>
  <c r="W83" i="25"/>
  <c r="W83" i="24"/>
  <c r="W82" i="23"/>
  <c r="W83" i="10"/>
  <c r="R79" i="10"/>
  <c r="AA79" i="10" s="1"/>
  <c r="AB79" i="10" s="1"/>
  <c r="N79" i="26"/>
  <c r="P79" i="26"/>
  <c r="N79" i="27"/>
  <c r="Q79" i="27" s="1"/>
  <c r="O79" i="27"/>
  <c r="P79" i="27" s="1"/>
  <c r="L79" i="27"/>
  <c r="Q78" i="23"/>
  <c r="R78" i="23" s="1"/>
  <c r="Q78" i="26"/>
  <c r="R78" i="26" s="1"/>
  <c r="Q78" i="27"/>
  <c r="R78" i="27" s="1"/>
  <c r="M79" i="26"/>
  <c r="L79" i="25"/>
  <c r="K80" i="27"/>
  <c r="L79" i="26"/>
  <c r="H82" i="27"/>
  <c r="J81" i="27"/>
  <c r="AA77" i="27"/>
  <c r="AB77" i="27" s="1"/>
  <c r="E82" i="27"/>
  <c r="G81" i="27"/>
  <c r="E82" i="26"/>
  <c r="G81" i="26"/>
  <c r="AA77" i="26"/>
  <c r="AB77" i="26" s="1"/>
  <c r="H82" i="26"/>
  <c r="J81" i="26"/>
  <c r="K80" i="26"/>
  <c r="N79" i="24"/>
  <c r="Q79" i="24" s="1"/>
  <c r="AA77" i="25"/>
  <c r="AB77" i="25" s="1"/>
  <c r="R78" i="25"/>
  <c r="H82" i="25"/>
  <c r="J81" i="25"/>
  <c r="L79" i="24"/>
  <c r="O79" i="24"/>
  <c r="P79" i="24" s="1"/>
  <c r="E82" i="25"/>
  <c r="G81" i="25"/>
  <c r="M79" i="25"/>
  <c r="O79" i="25"/>
  <c r="P79" i="25" s="1"/>
  <c r="N79" i="25"/>
  <c r="K80" i="25"/>
  <c r="E82" i="24"/>
  <c r="G81" i="24"/>
  <c r="K80" i="24"/>
  <c r="AA77" i="24"/>
  <c r="AB77" i="24" s="1"/>
  <c r="R78" i="24"/>
  <c r="H82" i="24"/>
  <c r="J81" i="24"/>
  <c r="K80" i="23"/>
  <c r="N80" i="23" s="1"/>
  <c r="O79" i="23"/>
  <c r="P79" i="23" s="1"/>
  <c r="N79" i="23"/>
  <c r="M79" i="23"/>
  <c r="L79" i="23"/>
  <c r="E82" i="23"/>
  <c r="G81" i="23"/>
  <c r="H82" i="23"/>
  <c r="J81" i="23"/>
  <c r="AA77" i="23"/>
  <c r="AB77" i="23" s="1"/>
  <c r="P81" i="10"/>
  <c r="L81" i="10"/>
  <c r="E101" i="10"/>
  <c r="G100" i="10"/>
  <c r="I83" i="10"/>
  <c r="J82" i="10"/>
  <c r="K82" i="10" s="1"/>
  <c r="O82" i="10" s="1"/>
  <c r="Q80" i="10"/>
  <c r="N81" i="10"/>
  <c r="M81" i="10"/>
  <c r="H101" i="10"/>
  <c r="J7" i="31" a="1"/>
  <c r="J7" i="31" l="1"/>
  <c r="J3" i="31" s="1"/>
  <c r="Z122" i="10"/>
  <c r="Z123" i="10" s="1"/>
  <c r="Z124" i="10" s="1"/>
  <c r="Z125" i="10" s="1"/>
  <c r="Z126" i="10" s="1"/>
  <c r="Z127" i="10" s="1"/>
  <c r="W84" i="27"/>
  <c r="W84" i="26"/>
  <c r="W84" i="25"/>
  <c r="W84" i="24"/>
  <c r="W83" i="23"/>
  <c r="W84" i="10"/>
  <c r="R80" i="10"/>
  <c r="AA80" i="10" s="1"/>
  <c r="Q79" i="26"/>
  <c r="K81" i="26"/>
  <c r="O81" i="26" s="1"/>
  <c r="L80" i="23"/>
  <c r="L80" i="27"/>
  <c r="L80" i="25"/>
  <c r="M80" i="27"/>
  <c r="N80" i="27"/>
  <c r="O80" i="27"/>
  <c r="P80" i="27" s="1"/>
  <c r="E83" i="27"/>
  <c r="G82" i="27"/>
  <c r="K81" i="23"/>
  <c r="O81" i="23" s="1"/>
  <c r="K81" i="27"/>
  <c r="AA78" i="27"/>
  <c r="AB78" i="27" s="1"/>
  <c r="R79" i="27"/>
  <c r="H83" i="27"/>
  <c r="J82" i="27"/>
  <c r="O80" i="23"/>
  <c r="P80" i="23" s="1"/>
  <c r="H83" i="26"/>
  <c r="J82" i="26"/>
  <c r="E83" i="26"/>
  <c r="G82" i="26"/>
  <c r="O80" i="26"/>
  <c r="P80" i="26" s="1"/>
  <c r="N80" i="26"/>
  <c r="M80" i="26"/>
  <c r="R79" i="26"/>
  <c r="AA78" i="26"/>
  <c r="AB78" i="26" s="1"/>
  <c r="L80" i="26"/>
  <c r="M80" i="23"/>
  <c r="Q80" i="23" s="1"/>
  <c r="E83" i="25"/>
  <c r="G82" i="25"/>
  <c r="H83" i="25"/>
  <c r="J82" i="25"/>
  <c r="Q79" i="25"/>
  <c r="R79" i="25" s="1"/>
  <c r="AA78" i="25"/>
  <c r="AB78" i="25" s="1"/>
  <c r="O80" i="25"/>
  <c r="P80" i="25" s="1"/>
  <c r="N80" i="25"/>
  <c r="M80" i="25"/>
  <c r="K81" i="25"/>
  <c r="AA78" i="24"/>
  <c r="AB78" i="24" s="1"/>
  <c r="R79" i="24"/>
  <c r="O80" i="24"/>
  <c r="P80" i="24" s="1"/>
  <c r="N80" i="24"/>
  <c r="M80" i="24"/>
  <c r="L80" i="24"/>
  <c r="E83" i="24"/>
  <c r="G82" i="24"/>
  <c r="K81" i="24"/>
  <c r="H83" i="24"/>
  <c r="J82" i="24"/>
  <c r="AA78" i="23"/>
  <c r="AB78" i="23" s="1"/>
  <c r="Q79" i="23"/>
  <c r="R79" i="23" s="1"/>
  <c r="H83" i="23"/>
  <c r="J82" i="23"/>
  <c r="G82" i="23"/>
  <c r="E83" i="23"/>
  <c r="P82" i="10"/>
  <c r="E102" i="10"/>
  <c r="G101" i="10"/>
  <c r="L82" i="10"/>
  <c r="AB80" i="10"/>
  <c r="N82" i="10"/>
  <c r="M82" i="10"/>
  <c r="Q81" i="10"/>
  <c r="I84" i="10"/>
  <c r="J83" i="10"/>
  <c r="K83" i="10" s="1"/>
  <c r="O83" i="10" s="1"/>
  <c r="H102" i="10"/>
  <c r="H14" i="31" a="1"/>
  <c r="F14" i="31" a="1"/>
  <c r="F14" i="31" l="1"/>
  <c r="H14" i="31"/>
  <c r="W85" i="27"/>
  <c r="W85" i="26"/>
  <c r="W85" i="25"/>
  <c r="W85" i="24"/>
  <c r="W84" i="23"/>
  <c r="W85" i="10"/>
  <c r="R81" i="10"/>
  <c r="AA81" i="10" s="1"/>
  <c r="AB81" i="10" s="1"/>
  <c r="M81" i="26"/>
  <c r="L81" i="26"/>
  <c r="N81" i="26"/>
  <c r="Q80" i="27"/>
  <c r="R80" i="27" s="1"/>
  <c r="L81" i="23"/>
  <c r="K82" i="27"/>
  <c r="N82" i="27" s="1"/>
  <c r="M81" i="23"/>
  <c r="N81" i="23"/>
  <c r="AA79" i="27"/>
  <c r="AB79" i="27" s="1"/>
  <c r="P81" i="23"/>
  <c r="E84" i="27"/>
  <c r="G83" i="27"/>
  <c r="J83" i="27"/>
  <c r="H84" i="27"/>
  <c r="M81" i="27"/>
  <c r="N81" i="27"/>
  <c r="O81" i="27"/>
  <c r="P81" i="27" s="1"/>
  <c r="L81" i="27"/>
  <c r="P81" i="26"/>
  <c r="AA79" i="26"/>
  <c r="AB79" i="26" s="1"/>
  <c r="Q80" i="26"/>
  <c r="R80" i="26" s="1"/>
  <c r="E84" i="26"/>
  <c r="G83" i="26"/>
  <c r="K82" i="26"/>
  <c r="H84" i="26"/>
  <c r="J83" i="26"/>
  <c r="Q80" i="25"/>
  <c r="R80" i="25" s="1"/>
  <c r="AA79" i="25"/>
  <c r="AB79" i="25" s="1"/>
  <c r="H84" i="25"/>
  <c r="J83" i="25"/>
  <c r="E84" i="25"/>
  <c r="G83" i="25"/>
  <c r="M81" i="25"/>
  <c r="O81" i="25"/>
  <c r="P81" i="25" s="1"/>
  <c r="N81" i="25"/>
  <c r="K82" i="25"/>
  <c r="L81" i="25"/>
  <c r="L81" i="24"/>
  <c r="J83" i="24"/>
  <c r="H84" i="24"/>
  <c r="AA79" i="24"/>
  <c r="AB79" i="24" s="1"/>
  <c r="K82" i="24"/>
  <c r="E84" i="24"/>
  <c r="G83" i="24"/>
  <c r="M81" i="24"/>
  <c r="O81" i="24"/>
  <c r="P81" i="24" s="1"/>
  <c r="N81" i="24"/>
  <c r="Q80" i="24"/>
  <c r="R80" i="24" s="1"/>
  <c r="K82" i="23"/>
  <c r="R80" i="23"/>
  <c r="AA79" i="23"/>
  <c r="AB79" i="23" s="1"/>
  <c r="E84" i="23"/>
  <c r="G83" i="23"/>
  <c r="J83" i="23"/>
  <c r="H84" i="23"/>
  <c r="P83" i="10"/>
  <c r="L83" i="10"/>
  <c r="E103" i="10"/>
  <c r="G102" i="10"/>
  <c r="Q82" i="10"/>
  <c r="N83" i="10"/>
  <c r="M83" i="10"/>
  <c r="I85" i="10"/>
  <c r="J84" i="10"/>
  <c r="K84" i="10" s="1"/>
  <c r="O84" i="10" s="1"/>
  <c r="H103" i="10"/>
  <c r="G14" i="31" a="1"/>
  <c r="G14" i="31" l="1"/>
  <c r="K14" i="31" s="1"/>
  <c r="W86" i="27"/>
  <c r="W86" i="26"/>
  <c r="W86" i="25"/>
  <c r="W86" i="24"/>
  <c r="W85" i="23"/>
  <c r="W86" i="10"/>
  <c r="R82" i="10"/>
  <c r="AA82" i="10" s="1"/>
  <c r="AB82" i="10" s="1"/>
  <c r="L82" i="24"/>
  <c r="Q81" i="26"/>
  <c r="R81" i="26" s="1"/>
  <c r="L82" i="27"/>
  <c r="M82" i="27"/>
  <c r="Q82" i="27" s="1"/>
  <c r="O82" i="27"/>
  <c r="P82" i="27" s="1"/>
  <c r="Q81" i="23"/>
  <c r="R81" i="23" s="1"/>
  <c r="L82" i="23"/>
  <c r="Q81" i="27"/>
  <c r="R81" i="27" s="1"/>
  <c r="K83" i="27"/>
  <c r="O83" i="27" s="1"/>
  <c r="E85" i="27"/>
  <c r="G84" i="27"/>
  <c r="H85" i="27"/>
  <c r="J84" i="27"/>
  <c r="AA80" i="27"/>
  <c r="AB80" i="27" s="1"/>
  <c r="L82" i="25"/>
  <c r="AA80" i="26"/>
  <c r="AB80" i="26" s="1"/>
  <c r="K83" i="26"/>
  <c r="O82" i="26"/>
  <c r="P82" i="26" s="1"/>
  <c r="N82" i="26"/>
  <c r="M82" i="26"/>
  <c r="E85" i="26"/>
  <c r="G84" i="26"/>
  <c r="H85" i="26"/>
  <c r="J84" i="26"/>
  <c r="L82" i="26"/>
  <c r="L83" i="26" s="1"/>
  <c r="O82" i="23"/>
  <c r="P82" i="23" s="1"/>
  <c r="N82" i="23"/>
  <c r="Q81" i="25"/>
  <c r="R81" i="25" s="1"/>
  <c r="H85" i="25"/>
  <c r="J84" i="25"/>
  <c r="O82" i="25"/>
  <c r="P82" i="25" s="1"/>
  <c r="N82" i="25"/>
  <c r="M82" i="25"/>
  <c r="AA80" i="25"/>
  <c r="AB80" i="25" s="1"/>
  <c r="E85" i="25"/>
  <c r="G84" i="25"/>
  <c r="K83" i="25"/>
  <c r="M82" i="23"/>
  <c r="K83" i="23"/>
  <c r="M83" i="23" s="1"/>
  <c r="AA80" i="24"/>
  <c r="AB80" i="24" s="1"/>
  <c r="E85" i="24"/>
  <c r="G84" i="24"/>
  <c r="Q81" i="24"/>
  <c r="R81" i="24" s="1"/>
  <c r="O82" i="24"/>
  <c r="P82" i="24" s="1"/>
  <c r="N82" i="24"/>
  <c r="M82" i="24"/>
  <c r="H85" i="24"/>
  <c r="J84" i="24"/>
  <c r="K83" i="24"/>
  <c r="AA80" i="23"/>
  <c r="AB80" i="23" s="1"/>
  <c r="H85" i="23"/>
  <c r="J84" i="23"/>
  <c r="G84" i="23"/>
  <c r="E85" i="23"/>
  <c r="P84" i="10"/>
  <c r="E104" i="10"/>
  <c r="G103" i="10"/>
  <c r="L84" i="10"/>
  <c r="M84" i="10"/>
  <c r="N84" i="10"/>
  <c r="I86" i="10"/>
  <c r="J85" i="10"/>
  <c r="K85" i="10" s="1"/>
  <c r="O85" i="10" s="1"/>
  <c r="Q83" i="10"/>
  <c r="H104" i="10"/>
  <c r="L14" i="31" a="1"/>
  <c r="E10" i="31" a="1"/>
  <c r="E10" i="31" l="1"/>
  <c r="L14" i="31"/>
  <c r="W87" i="27"/>
  <c r="W87" i="26"/>
  <c r="W87" i="25"/>
  <c r="W87" i="24"/>
  <c r="W86" i="23"/>
  <c r="W87" i="10"/>
  <c r="L83" i="24"/>
  <c r="R83" i="10"/>
  <c r="AA83" i="10" s="1"/>
  <c r="AB83" i="10" s="1"/>
  <c r="L83" i="27"/>
  <c r="P83" i="27"/>
  <c r="M83" i="27"/>
  <c r="N83" i="23"/>
  <c r="Q83" i="23" s="1"/>
  <c r="N83" i="27"/>
  <c r="K84" i="27"/>
  <c r="O84" i="27" s="1"/>
  <c r="L83" i="25"/>
  <c r="AA81" i="27"/>
  <c r="AB81" i="27" s="1"/>
  <c r="R82" i="27"/>
  <c r="H86" i="27"/>
  <c r="J85" i="27"/>
  <c r="E86" i="27"/>
  <c r="G85" i="27"/>
  <c r="Q82" i="25"/>
  <c r="R82" i="25" s="1"/>
  <c r="E86" i="26"/>
  <c r="G85" i="26"/>
  <c r="N83" i="26"/>
  <c r="M83" i="26"/>
  <c r="O83" i="26"/>
  <c r="P83" i="26" s="1"/>
  <c r="K84" i="26"/>
  <c r="L84" i="26" s="1"/>
  <c r="Q82" i="26"/>
  <c r="R82" i="26" s="1"/>
  <c r="H86" i="26"/>
  <c r="J85" i="26"/>
  <c r="AA81" i="26"/>
  <c r="AB81" i="26" s="1"/>
  <c r="L83" i="23"/>
  <c r="O83" i="23"/>
  <c r="P83" i="23" s="1"/>
  <c r="Q82" i="23"/>
  <c r="R82" i="23" s="1"/>
  <c r="K84" i="24"/>
  <c r="AA81" i="25"/>
  <c r="AB81" i="25" s="1"/>
  <c r="H86" i="25"/>
  <c r="J85" i="25"/>
  <c r="E86" i="25"/>
  <c r="G85" i="25"/>
  <c r="M83" i="25"/>
  <c r="O83" i="25"/>
  <c r="P83" i="25" s="1"/>
  <c r="N83" i="25"/>
  <c r="K84" i="25"/>
  <c r="AA81" i="24"/>
  <c r="AB81" i="24" s="1"/>
  <c r="H86" i="24"/>
  <c r="J85" i="24"/>
  <c r="E86" i="24"/>
  <c r="G85" i="24"/>
  <c r="M83" i="24"/>
  <c r="O83" i="24"/>
  <c r="P83" i="24" s="1"/>
  <c r="N83" i="24"/>
  <c r="Q82" i="24"/>
  <c r="R82" i="24" s="1"/>
  <c r="J85" i="23"/>
  <c r="H86" i="23"/>
  <c r="G85" i="23"/>
  <c r="E86" i="23"/>
  <c r="AA81" i="23"/>
  <c r="AB81" i="23" s="1"/>
  <c r="K84" i="23"/>
  <c r="P85" i="10"/>
  <c r="L85" i="10"/>
  <c r="E105" i="10"/>
  <c r="G104" i="10"/>
  <c r="N85" i="10"/>
  <c r="M85" i="10"/>
  <c r="I87" i="10"/>
  <c r="J86" i="10"/>
  <c r="K86" i="10" s="1"/>
  <c r="O86" i="10" s="1"/>
  <c r="Q84" i="10"/>
  <c r="H105" i="10"/>
  <c r="R84" i="10" l="1"/>
  <c r="AA84" i="10" s="1"/>
  <c r="AB84" i="10" s="1"/>
  <c r="W88" i="27"/>
  <c r="W88" i="26"/>
  <c r="W88" i="25"/>
  <c r="W88" i="24"/>
  <c r="W87" i="23"/>
  <c r="W88" i="10"/>
  <c r="L84" i="24"/>
  <c r="P84" i="27"/>
  <c r="N84" i="24"/>
  <c r="O84" i="24"/>
  <c r="P84" i="24" s="1"/>
  <c r="L84" i="23"/>
  <c r="M84" i="27"/>
  <c r="L84" i="25"/>
  <c r="Q83" i="27"/>
  <c r="R83" i="27" s="1"/>
  <c r="K85" i="26"/>
  <c r="N85" i="26" s="1"/>
  <c r="L84" i="27"/>
  <c r="N84" i="27"/>
  <c r="M84" i="24"/>
  <c r="E87" i="27"/>
  <c r="G86" i="27"/>
  <c r="K85" i="27"/>
  <c r="H87" i="27"/>
  <c r="J86" i="27"/>
  <c r="AA82" i="27"/>
  <c r="AB82" i="27" s="1"/>
  <c r="J86" i="26"/>
  <c r="H87" i="26"/>
  <c r="E87" i="26"/>
  <c r="G86" i="26"/>
  <c r="AA82" i="26"/>
  <c r="AB82" i="26" s="1"/>
  <c r="Q83" i="26"/>
  <c r="R83" i="26" s="1"/>
  <c r="O84" i="26"/>
  <c r="P84" i="26" s="1"/>
  <c r="N84" i="26"/>
  <c r="M84" i="26"/>
  <c r="AA82" i="25"/>
  <c r="AB82" i="25" s="1"/>
  <c r="E87" i="25"/>
  <c r="G86" i="25"/>
  <c r="Q83" i="25"/>
  <c r="R83" i="25" s="1"/>
  <c r="K85" i="25"/>
  <c r="O84" i="25"/>
  <c r="P84" i="25" s="1"/>
  <c r="N84" i="25"/>
  <c r="M84" i="25"/>
  <c r="H87" i="25"/>
  <c r="J86" i="25"/>
  <c r="Q83" i="24"/>
  <c r="R83" i="24" s="1"/>
  <c r="AA82" i="24"/>
  <c r="AB82" i="24" s="1"/>
  <c r="E87" i="24"/>
  <c r="G86" i="24"/>
  <c r="H87" i="24"/>
  <c r="J86" i="24"/>
  <c r="K85" i="24"/>
  <c r="K85" i="23"/>
  <c r="H87" i="23"/>
  <c r="J86" i="23"/>
  <c r="R83" i="23"/>
  <c r="AA82" i="23"/>
  <c r="AB82" i="23" s="1"/>
  <c r="N84" i="23"/>
  <c r="M84" i="23"/>
  <c r="O84" i="23"/>
  <c r="P84" i="23" s="1"/>
  <c r="E87" i="23"/>
  <c r="G86" i="23"/>
  <c r="P86" i="10"/>
  <c r="E106" i="10"/>
  <c r="G105" i="10"/>
  <c r="L86" i="10"/>
  <c r="Q85" i="10"/>
  <c r="N86" i="10"/>
  <c r="M86" i="10"/>
  <c r="I88" i="10"/>
  <c r="J87" i="10"/>
  <c r="K87" i="10" s="1"/>
  <c r="O87" i="10" s="1"/>
  <c r="H106" i="10"/>
  <c r="E13" i="31" a="1"/>
  <c r="E13" i="31" l="1"/>
  <c r="R85" i="10"/>
  <c r="AA85" i="10" s="1"/>
  <c r="AB85" i="10" s="1"/>
  <c r="W89" i="27"/>
  <c r="W89" i="26"/>
  <c r="W89" i="25"/>
  <c r="W89" i="24"/>
  <c r="W88" i="23"/>
  <c r="W89" i="10"/>
  <c r="L85" i="25"/>
  <c r="Q84" i="24"/>
  <c r="R84" i="24" s="1"/>
  <c r="O85" i="26"/>
  <c r="P85" i="26" s="1"/>
  <c r="L85" i="23"/>
  <c r="Q84" i="27"/>
  <c r="R84" i="27" s="1"/>
  <c r="M85" i="26"/>
  <c r="Q85" i="26" s="1"/>
  <c r="L85" i="26"/>
  <c r="K86" i="25"/>
  <c r="K86" i="26"/>
  <c r="M86" i="26" s="1"/>
  <c r="M85" i="27"/>
  <c r="O85" i="27"/>
  <c r="P85" i="27" s="1"/>
  <c r="N85" i="27"/>
  <c r="K86" i="27"/>
  <c r="E88" i="27"/>
  <c r="G87" i="27"/>
  <c r="AA83" i="27"/>
  <c r="AB83" i="27" s="1"/>
  <c r="L85" i="27"/>
  <c r="H88" i="27"/>
  <c r="J87" i="27"/>
  <c r="Q84" i="26"/>
  <c r="R84" i="26" s="1"/>
  <c r="AA83" i="26"/>
  <c r="AB83" i="26" s="1"/>
  <c r="H88" i="26"/>
  <c r="J87" i="26"/>
  <c r="G87" i="26"/>
  <c r="E88" i="26"/>
  <c r="Q84" i="25"/>
  <c r="R84" i="25" s="1"/>
  <c r="M85" i="23"/>
  <c r="AA83" i="25"/>
  <c r="AB83" i="25" s="1"/>
  <c r="E88" i="25"/>
  <c r="G87" i="25"/>
  <c r="N85" i="25"/>
  <c r="M85" i="25"/>
  <c r="O85" i="25"/>
  <c r="P85" i="25" s="1"/>
  <c r="N85" i="23"/>
  <c r="K86" i="24"/>
  <c r="M86" i="24" s="1"/>
  <c r="H88" i="25"/>
  <c r="J87" i="25"/>
  <c r="E88" i="24"/>
  <c r="G87" i="24"/>
  <c r="H88" i="24"/>
  <c r="J87" i="24"/>
  <c r="AA83" i="24"/>
  <c r="AB83" i="24" s="1"/>
  <c r="M85" i="24"/>
  <c r="O85" i="24"/>
  <c r="P85" i="24" s="1"/>
  <c r="N85" i="24"/>
  <c r="L85" i="24"/>
  <c r="O85" i="23"/>
  <c r="P85" i="23" s="1"/>
  <c r="AA83" i="23"/>
  <c r="AB83" i="23" s="1"/>
  <c r="Q84" i="23"/>
  <c r="R84" i="23" s="1"/>
  <c r="K86" i="23"/>
  <c r="H88" i="23"/>
  <c r="J87" i="23"/>
  <c r="G87" i="23"/>
  <c r="E88" i="23"/>
  <c r="L87" i="10"/>
  <c r="P87" i="10"/>
  <c r="E107" i="10"/>
  <c r="G106" i="10"/>
  <c r="I89" i="10"/>
  <c r="J88" i="10"/>
  <c r="K88" i="10" s="1"/>
  <c r="O88" i="10" s="1"/>
  <c r="M87" i="10"/>
  <c r="N87" i="10"/>
  <c r="Q86" i="10"/>
  <c r="H107" i="10"/>
  <c r="H108" i="10" s="1"/>
  <c r="R86" i="10" l="1"/>
  <c r="W90" i="27"/>
  <c r="W90" i="26"/>
  <c r="W90" i="25"/>
  <c r="W90" i="24"/>
  <c r="W89" i="23"/>
  <c r="W90" i="10"/>
  <c r="L86" i="25"/>
  <c r="O86" i="26"/>
  <c r="P86" i="26" s="1"/>
  <c r="L86" i="24"/>
  <c r="L86" i="26"/>
  <c r="N86" i="25"/>
  <c r="O86" i="24"/>
  <c r="P86" i="24" s="1"/>
  <c r="N86" i="26"/>
  <c r="Q86" i="26" s="1"/>
  <c r="Q85" i="23"/>
  <c r="R85" i="23" s="1"/>
  <c r="K87" i="27"/>
  <c r="N87" i="27" s="1"/>
  <c r="O86" i="25"/>
  <c r="P86" i="25" s="1"/>
  <c r="M86" i="25"/>
  <c r="K87" i="26"/>
  <c r="N86" i="24"/>
  <c r="Q86" i="24" s="1"/>
  <c r="O86" i="27"/>
  <c r="P86" i="27" s="1"/>
  <c r="N86" i="27"/>
  <c r="M86" i="27"/>
  <c r="H89" i="27"/>
  <c r="J88" i="27"/>
  <c r="AA84" i="27"/>
  <c r="AB84" i="27" s="1"/>
  <c r="L86" i="27"/>
  <c r="E89" i="27"/>
  <c r="G88" i="27"/>
  <c r="Q85" i="27"/>
  <c r="R85" i="27" s="1"/>
  <c r="H89" i="26"/>
  <c r="J88" i="26"/>
  <c r="E89" i="26"/>
  <c r="G88" i="26"/>
  <c r="R85" i="26"/>
  <c r="AA84" i="26"/>
  <c r="AB84" i="26" s="1"/>
  <c r="K87" i="24"/>
  <c r="K87" i="25"/>
  <c r="N87" i="25" s="1"/>
  <c r="Q85" i="25"/>
  <c r="R85" i="25" s="1"/>
  <c r="H89" i="25"/>
  <c r="J88" i="25"/>
  <c r="AA84" i="25"/>
  <c r="AB84" i="25" s="1"/>
  <c r="E89" i="25"/>
  <c r="G88" i="25"/>
  <c r="Q85" i="24"/>
  <c r="R85" i="24" s="1"/>
  <c r="H89" i="24"/>
  <c r="J88" i="24"/>
  <c r="AA84" i="24"/>
  <c r="AB84" i="24" s="1"/>
  <c r="E89" i="24"/>
  <c r="G88" i="24"/>
  <c r="AA84" i="23"/>
  <c r="AB84" i="23" s="1"/>
  <c r="K87" i="23"/>
  <c r="H89" i="23"/>
  <c r="J88" i="23"/>
  <c r="E89" i="23"/>
  <c r="G88" i="23"/>
  <c r="N86" i="23"/>
  <c r="M86" i="23"/>
  <c r="O86" i="23"/>
  <c r="P86" i="23" s="1"/>
  <c r="L86" i="23"/>
  <c r="H109" i="10"/>
  <c r="G107" i="10"/>
  <c r="E108" i="10"/>
  <c r="P88" i="10"/>
  <c r="AA86" i="10"/>
  <c r="AB86" i="10" s="1"/>
  <c r="L88" i="10"/>
  <c r="Q87" i="10"/>
  <c r="N88" i="10"/>
  <c r="M88" i="10"/>
  <c r="I90" i="10"/>
  <c r="J89" i="10"/>
  <c r="K89" i="10" s="1"/>
  <c r="O89" i="10" s="1"/>
  <c r="R87" i="10" l="1"/>
  <c r="AA87" i="10" s="1"/>
  <c r="AB87" i="10" s="1"/>
  <c r="W91" i="27"/>
  <c r="W91" i="26"/>
  <c r="W91" i="25"/>
  <c r="W91" i="24"/>
  <c r="W90" i="23"/>
  <c r="W91" i="10"/>
  <c r="L87" i="23"/>
  <c r="L87" i="24"/>
  <c r="L87" i="26"/>
  <c r="N87" i="26"/>
  <c r="Q86" i="25"/>
  <c r="R86" i="25" s="1"/>
  <c r="Q86" i="27"/>
  <c r="R86" i="27" s="1"/>
  <c r="N87" i="24"/>
  <c r="O87" i="26"/>
  <c r="P87" i="26" s="1"/>
  <c r="M87" i="26"/>
  <c r="M87" i="27"/>
  <c r="Q87" i="27" s="1"/>
  <c r="O87" i="27"/>
  <c r="P87" i="27" s="1"/>
  <c r="L87" i="27"/>
  <c r="K88" i="26"/>
  <c r="O88" i="26" s="1"/>
  <c r="K88" i="27"/>
  <c r="M88" i="27" s="1"/>
  <c r="AA85" i="27"/>
  <c r="AB85" i="27" s="1"/>
  <c r="H90" i="27"/>
  <c r="J89" i="27"/>
  <c r="E90" i="27"/>
  <c r="G89" i="27"/>
  <c r="H90" i="26"/>
  <c r="J89" i="26"/>
  <c r="AA85" i="26"/>
  <c r="AB85" i="26" s="1"/>
  <c r="R86" i="26"/>
  <c r="E90" i="26"/>
  <c r="G89" i="26"/>
  <c r="M87" i="24"/>
  <c r="O87" i="24"/>
  <c r="P87" i="24" s="1"/>
  <c r="O87" i="25"/>
  <c r="P87" i="25" s="1"/>
  <c r="L87" i="25"/>
  <c r="M87" i="25"/>
  <c r="Q87" i="25" s="1"/>
  <c r="E90" i="25"/>
  <c r="G89" i="25"/>
  <c r="H90" i="25"/>
  <c r="J89" i="25"/>
  <c r="AA85" i="25"/>
  <c r="AB85" i="25" s="1"/>
  <c r="K88" i="25"/>
  <c r="E90" i="24"/>
  <c r="G89" i="24"/>
  <c r="K88" i="24"/>
  <c r="AA85" i="24"/>
  <c r="AB85" i="24" s="1"/>
  <c r="R86" i="24"/>
  <c r="H90" i="24"/>
  <c r="J89" i="24"/>
  <c r="K88" i="23"/>
  <c r="J89" i="23"/>
  <c r="H90" i="23"/>
  <c r="O87" i="23"/>
  <c r="P87" i="23" s="1"/>
  <c r="N87" i="23"/>
  <c r="M87" i="23"/>
  <c r="G89" i="23"/>
  <c r="E90" i="23"/>
  <c r="AA85" i="23"/>
  <c r="AB85" i="23" s="1"/>
  <c r="Q86" i="23"/>
  <c r="R86" i="23" s="1"/>
  <c r="G108" i="10"/>
  <c r="E109" i="10"/>
  <c r="H110" i="10"/>
  <c r="P89" i="10"/>
  <c r="L89" i="10"/>
  <c r="Q88" i="10"/>
  <c r="N89" i="10"/>
  <c r="M89" i="10"/>
  <c r="I91" i="10"/>
  <c r="J90" i="10"/>
  <c r="K90" i="10" s="1"/>
  <c r="O90" i="10" s="1"/>
  <c r="F13" i="31" a="1"/>
  <c r="H13" i="31" a="1"/>
  <c r="R88" i="10" l="1"/>
  <c r="AA88" i="10" s="1"/>
  <c r="F13" i="31"/>
  <c r="H13" i="31"/>
  <c r="W92" i="27"/>
  <c r="W92" i="26"/>
  <c r="W92" i="25"/>
  <c r="W92" i="24"/>
  <c r="W91" i="23"/>
  <c r="W92" i="10"/>
  <c r="L88" i="23"/>
  <c r="L88" i="24"/>
  <c r="L88" i="25"/>
  <c r="Q87" i="26"/>
  <c r="R87" i="26" s="1"/>
  <c r="Q87" i="24"/>
  <c r="R87" i="24" s="1"/>
  <c r="P88" i="26"/>
  <c r="O88" i="27"/>
  <c r="P88" i="27" s="1"/>
  <c r="M88" i="26"/>
  <c r="L88" i="26"/>
  <c r="N88" i="26"/>
  <c r="L88" i="27"/>
  <c r="N88" i="27"/>
  <c r="Q88" i="27" s="1"/>
  <c r="R87" i="27"/>
  <c r="AA86" i="27"/>
  <c r="AB86" i="27" s="1"/>
  <c r="H91" i="27"/>
  <c r="J90" i="27"/>
  <c r="E91" i="27"/>
  <c r="G90" i="27"/>
  <c r="K89" i="27"/>
  <c r="E91" i="26"/>
  <c r="G90" i="26"/>
  <c r="K89" i="26"/>
  <c r="AA86" i="26"/>
  <c r="AB86" i="26" s="1"/>
  <c r="H91" i="26"/>
  <c r="J90" i="26"/>
  <c r="R87" i="25"/>
  <c r="AA86" i="25"/>
  <c r="AB86" i="25" s="1"/>
  <c r="H91" i="25"/>
  <c r="J90" i="25"/>
  <c r="E91" i="25"/>
  <c r="G90" i="25"/>
  <c r="M88" i="23"/>
  <c r="O88" i="25"/>
  <c r="P88" i="25" s="1"/>
  <c r="N88" i="25"/>
  <c r="M88" i="25"/>
  <c r="K89" i="25"/>
  <c r="O88" i="23"/>
  <c r="P88" i="23" s="1"/>
  <c r="AA86" i="24"/>
  <c r="AB86" i="24" s="1"/>
  <c r="E91" i="24"/>
  <c r="G90" i="24"/>
  <c r="H91" i="24"/>
  <c r="J90" i="24"/>
  <c r="N88" i="23"/>
  <c r="K89" i="24"/>
  <c r="O88" i="24"/>
  <c r="P88" i="24" s="1"/>
  <c r="N88" i="24"/>
  <c r="M88" i="24"/>
  <c r="Q87" i="23"/>
  <c r="R87" i="23" s="1"/>
  <c r="AA86" i="23"/>
  <c r="AB86" i="23" s="1"/>
  <c r="H91" i="23"/>
  <c r="J90" i="23"/>
  <c r="K89" i="23"/>
  <c r="G90" i="23"/>
  <c r="E91" i="23"/>
  <c r="H111" i="10"/>
  <c r="G109" i="10"/>
  <c r="E110" i="10"/>
  <c r="P90" i="10"/>
  <c r="L90" i="10"/>
  <c r="AB88" i="10"/>
  <c r="Q89" i="10"/>
  <c r="M90" i="10"/>
  <c r="N90" i="10"/>
  <c r="I92" i="10"/>
  <c r="J91" i="10"/>
  <c r="K91" i="10" s="1"/>
  <c r="O91" i="10" s="1"/>
  <c r="G13" i="31" a="1"/>
  <c r="E9" i="31" a="1"/>
  <c r="R89" i="10" l="1"/>
  <c r="AA89" i="10" s="1"/>
  <c r="AB89" i="10" s="1"/>
  <c r="G13" i="31"/>
  <c r="K13" i="31" s="1"/>
  <c r="E9" i="31"/>
  <c r="W93" i="27"/>
  <c r="W93" i="26"/>
  <c r="W93" i="25"/>
  <c r="W93" i="24"/>
  <c r="W92" i="23"/>
  <c r="W93" i="10"/>
  <c r="L89" i="24"/>
  <c r="Q88" i="26"/>
  <c r="R88" i="26" s="1"/>
  <c r="L89" i="27"/>
  <c r="Q88" i="25"/>
  <c r="R88" i="25" s="1"/>
  <c r="E92" i="27"/>
  <c r="G91" i="27"/>
  <c r="AA87" i="27"/>
  <c r="AB87" i="27" s="1"/>
  <c r="R88" i="27"/>
  <c r="K90" i="27"/>
  <c r="K90" i="26"/>
  <c r="O90" i="26" s="1"/>
  <c r="M89" i="27"/>
  <c r="O89" i="27"/>
  <c r="P89" i="27" s="1"/>
  <c r="N89" i="27"/>
  <c r="H92" i="27"/>
  <c r="J91" i="27"/>
  <c r="K90" i="24"/>
  <c r="M90" i="24" s="1"/>
  <c r="H92" i="26"/>
  <c r="J91" i="26"/>
  <c r="N89" i="26"/>
  <c r="M89" i="26"/>
  <c r="O89" i="26"/>
  <c r="P89" i="26" s="1"/>
  <c r="E92" i="26"/>
  <c r="G91" i="26"/>
  <c r="AA87" i="26"/>
  <c r="AB87" i="26" s="1"/>
  <c r="L89" i="26"/>
  <c r="N89" i="25"/>
  <c r="M89" i="25"/>
  <c r="O89" i="25"/>
  <c r="P89" i="25" s="1"/>
  <c r="H92" i="25"/>
  <c r="J91" i="25"/>
  <c r="E92" i="25"/>
  <c r="G91" i="25"/>
  <c r="AA87" i="25"/>
  <c r="AB87" i="25" s="1"/>
  <c r="Q88" i="23"/>
  <c r="R88" i="23" s="1"/>
  <c r="K90" i="25"/>
  <c r="L89" i="25"/>
  <c r="Q88" i="24"/>
  <c r="R88" i="24" s="1"/>
  <c r="H92" i="24"/>
  <c r="J91" i="24"/>
  <c r="AA87" i="24"/>
  <c r="AB87" i="24" s="1"/>
  <c r="E92" i="24"/>
  <c r="G91" i="24"/>
  <c r="M89" i="24"/>
  <c r="O89" i="24"/>
  <c r="P89" i="24" s="1"/>
  <c r="N89" i="24"/>
  <c r="N89" i="23"/>
  <c r="O89" i="23"/>
  <c r="P89" i="23" s="1"/>
  <c r="M89" i="23"/>
  <c r="AA87" i="23"/>
  <c r="AB87" i="23" s="1"/>
  <c r="H92" i="23"/>
  <c r="J91" i="23"/>
  <c r="L89" i="23"/>
  <c r="E92" i="23"/>
  <c r="G91" i="23"/>
  <c r="K90" i="23"/>
  <c r="G110" i="10"/>
  <c r="E111" i="10"/>
  <c r="H112" i="10"/>
  <c r="P91" i="10"/>
  <c r="L91" i="10"/>
  <c r="Q90" i="10"/>
  <c r="N91" i="10"/>
  <c r="M91" i="10"/>
  <c r="I93" i="10"/>
  <c r="J92" i="10"/>
  <c r="K92" i="10" s="1"/>
  <c r="O92" i="10" s="1"/>
  <c r="E12" i="31" a="1"/>
  <c r="L13" i="31" a="1"/>
  <c r="R90" i="10" l="1"/>
  <c r="AA90" i="10" s="1"/>
  <c r="AB90" i="10" s="1"/>
  <c r="E12" i="31"/>
  <c r="L13" i="31"/>
  <c r="W94" i="27"/>
  <c r="W94" i="26"/>
  <c r="W94" i="25"/>
  <c r="W94" i="24"/>
  <c r="W93" i="23"/>
  <c r="W94" i="10"/>
  <c r="L90" i="26"/>
  <c r="K91" i="27"/>
  <c r="N91" i="27" s="1"/>
  <c r="Q89" i="27"/>
  <c r="R89" i="27" s="1"/>
  <c r="Q89" i="25"/>
  <c r="R89" i="25" s="1"/>
  <c r="M90" i="26"/>
  <c r="N90" i="24"/>
  <c r="Q90" i="24" s="1"/>
  <c r="H93" i="27"/>
  <c r="J92" i="27"/>
  <c r="N90" i="26"/>
  <c r="O90" i="27"/>
  <c r="P90" i="27" s="1"/>
  <c r="N90" i="27"/>
  <c r="M90" i="27"/>
  <c r="E93" i="27"/>
  <c r="G92" i="27"/>
  <c r="P90" i="26"/>
  <c r="AA88" i="27"/>
  <c r="AB88" i="27" s="1"/>
  <c r="L90" i="27"/>
  <c r="Q89" i="26"/>
  <c r="R89" i="26" s="1"/>
  <c r="O90" i="24"/>
  <c r="P90" i="24" s="1"/>
  <c r="L90" i="24"/>
  <c r="E93" i="26"/>
  <c r="G92" i="26"/>
  <c r="K91" i="26"/>
  <c r="AA88" i="26"/>
  <c r="AB88" i="26" s="1"/>
  <c r="H93" i="26"/>
  <c r="J92" i="26"/>
  <c r="O90" i="25"/>
  <c r="P90" i="25" s="1"/>
  <c r="N90" i="25"/>
  <c r="M90" i="25"/>
  <c r="H93" i="25"/>
  <c r="J92" i="25"/>
  <c r="E93" i="25"/>
  <c r="G92" i="25"/>
  <c r="Q89" i="24"/>
  <c r="R89" i="24" s="1"/>
  <c r="L90" i="25"/>
  <c r="AA88" i="25"/>
  <c r="AB88" i="25" s="1"/>
  <c r="K91" i="25"/>
  <c r="K91" i="24"/>
  <c r="L90" i="23"/>
  <c r="E93" i="24"/>
  <c r="G92" i="24"/>
  <c r="J92" i="24"/>
  <c r="H93" i="24"/>
  <c r="K91" i="23"/>
  <c r="O91" i="23" s="1"/>
  <c r="Q89" i="23"/>
  <c r="R89" i="23" s="1"/>
  <c r="AA88" i="24"/>
  <c r="AB88" i="24" s="1"/>
  <c r="AA88" i="23"/>
  <c r="AB88" i="23" s="1"/>
  <c r="N90" i="23"/>
  <c r="O90" i="23"/>
  <c r="P90" i="23" s="1"/>
  <c r="M90" i="23"/>
  <c r="H93" i="23"/>
  <c r="J92" i="23"/>
  <c r="G92" i="23"/>
  <c r="E93" i="23"/>
  <c r="H113" i="10"/>
  <c r="G111" i="10"/>
  <c r="E112" i="10"/>
  <c r="P92" i="10"/>
  <c r="L92" i="10"/>
  <c r="Q91" i="10"/>
  <c r="M92" i="10"/>
  <c r="N92" i="10"/>
  <c r="I94" i="10"/>
  <c r="J93" i="10"/>
  <c r="K93" i="10" s="1"/>
  <c r="O93" i="10" s="1"/>
  <c r="R91" i="10" l="1"/>
  <c r="W95" i="27"/>
  <c r="W95" i="26"/>
  <c r="W95" i="25"/>
  <c r="W95" i="24"/>
  <c r="W94" i="23"/>
  <c r="W95" i="10"/>
  <c r="M91" i="27"/>
  <c r="Q91" i="27" s="1"/>
  <c r="L91" i="26"/>
  <c r="O91" i="27"/>
  <c r="P91" i="27" s="1"/>
  <c r="L91" i="27"/>
  <c r="K92" i="27"/>
  <c r="O92" i="27" s="1"/>
  <c r="Q90" i="27"/>
  <c r="R90" i="27" s="1"/>
  <c r="L91" i="24"/>
  <c r="M91" i="23"/>
  <c r="Q90" i="26"/>
  <c r="R90" i="26" s="1"/>
  <c r="E94" i="27"/>
  <c r="G93" i="27"/>
  <c r="H94" i="27"/>
  <c r="J93" i="27"/>
  <c r="AA89" i="27"/>
  <c r="AB89" i="27" s="1"/>
  <c r="K92" i="26"/>
  <c r="O92" i="26" s="1"/>
  <c r="AA89" i="26"/>
  <c r="AB89" i="26" s="1"/>
  <c r="H94" i="26"/>
  <c r="J93" i="26"/>
  <c r="N91" i="26"/>
  <c r="M91" i="26"/>
  <c r="O91" i="26"/>
  <c r="P91" i="26" s="1"/>
  <c r="G93" i="26"/>
  <c r="E94" i="26"/>
  <c r="Q90" i="25"/>
  <c r="R90" i="25" s="1"/>
  <c r="O91" i="24"/>
  <c r="P91" i="24" s="1"/>
  <c r="L91" i="25"/>
  <c r="M91" i="24"/>
  <c r="H94" i="25"/>
  <c r="J93" i="25"/>
  <c r="AA89" i="25"/>
  <c r="AB89" i="25" s="1"/>
  <c r="E94" i="25"/>
  <c r="G93" i="25"/>
  <c r="N91" i="24"/>
  <c r="K92" i="24"/>
  <c r="N92" i="24" s="1"/>
  <c r="N91" i="25"/>
  <c r="M91" i="25"/>
  <c r="O91" i="25"/>
  <c r="P91" i="25" s="1"/>
  <c r="K92" i="25"/>
  <c r="L91" i="23"/>
  <c r="N91" i="23"/>
  <c r="E94" i="24"/>
  <c r="G93" i="24"/>
  <c r="H94" i="24"/>
  <c r="J93" i="24"/>
  <c r="AA89" i="24"/>
  <c r="AB89" i="24" s="1"/>
  <c r="R90" i="24"/>
  <c r="P91" i="23"/>
  <c r="K92" i="23"/>
  <c r="M92" i="23" s="1"/>
  <c r="G93" i="23"/>
  <c r="E94" i="23"/>
  <c r="J93" i="23"/>
  <c r="H94" i="23"/>
  <c r="AA89" i="23"/>
  <c r="AB89" i="23" s="1"/>
  <c r="Q90" i="23"/>
  <c r="R90" i="23" s="1"/>
  <c r="G112" i="10"/>
  <c r="E113" i="10"/>
  <c r="H114" i="10"/>
  <c r="P93" i="10"/>
  <c r="AA91" i="10"/>
  <c r="AB91" i="10" s="1"/>
  <c r="L93" i="10"/>
  <c r="Q92" i="10"/>
  <c r="I95" i="10"/>
  <c r="J94" i="10"/>
  <c r="K94" i="10" s="1"/>
  <c r="O94" i="10" s="1"/>
  <c r="M93" i="10"/>
  <c r="N93" i="10"/>
  <c r="R92" i="10" l="1"/>
  <c r="AA92" i="10" s="1"/>
  <c r="AB92" i="10" s="1"/>
  <c r="W96" i="27"/>
  <c r="W96" i="26"/>
  <c r="W96" i="25"/>
  <c r="W96" i="24"/>
  <c r="W95" i="23"/>
  <c r="W96" i="10"/>
  <c r="P92" i="27"/>
  <c r="M92" i="27"/>
  <c r="N92" i="27"/>
  <c r="L92" i="27"/>
  <c r="Q91" i="23"/>
  <c r="R91" i="23" s="1"/>
  <c r="K93" i="27"/>
  <c r="N92" i="26"/>
  <c r="L92" i="26"/>
  <c r="M92" i="26"/>
  <c r="AA90" i="27"/>
  <c r="AB90" i="27" s="1"/>
  <c r="R91" i="27"/>
  <c r="H95" i="27"/>
  <c r="J94" i="27"/>
  <c r="E95" i="27"/>
  <c r="G94" i="27"/>
  <c r="P92" i="26"/>
  <c r="K93" i="26"/>
  <c r="O93" i="26" s="1"/>
  <c r="H95" i="26"/>
  <c r="J94" i="26"/>
  <c r="Q91" i="26"/>
  <c r="R91" i="26" s="1"/>
  <c r="L92" i="25"/>
  <c r="E95" i="26"/>
  <c r="G94" i="26"/>
  <c r="AA90" i="26"/>
  <c r="AB90" i="26" s="1"/>
  <c r="Q91" i="24"/>
  <c r="R91" i="24" s="1"/>
  <c r="L92" i="24"/>
  <c r="M92" i="24"/>
  <c r="Q92" i="24" s="1"/>
  <c r="O92" i="24"/>
  <c r="P92" i="24" s="1"/>
  <c r="Q91" i="25"/>
  <c r="R91" i="25" s="1"/>
  <c r="AA90" i="25"/>
  <c r="AB90" i="25" s="1"/>
  <c r="O92" i="25"/>
  <c r="P92" i="25" s="1"/>
  <c r="N92" i="25"/>
  <c r="M92" i="25"/>
  <c r="K93" i="25"/>
  <c r="K93" i="23"/>
  <c r="O93" i="23" s="1"/>
  <c r="L92" i="23"/>
  <c r="E95" i="25"/>
  <c r="G94" i="25"/>
  <c r="H95" i="25"/>
  <c r="J94" i="25"/>
  <c r="O92" i="23"/>
  <c r="P92" i="23" s="1"/>
  <c r="AA90" i="24"/>
  <c r="AB90" i="24" s="1"/>
  <c r="H95" i="24"/>
  <c r="J94" i="24"/>
  <c r="N92" i="23"/>
  <c r="Q92" i="23" s="1"/>
  <c r="E95" i="24"/>
  <c r="G94" i="24"/>
  <c r="K93" i="24"/>
  <c r="AA90" i="23"/>
  <c r="AB90" i="23" s="1"/>
  <c r="E95" i="23"/>
  <c r="G94" i="23"/>
  <c r="H95" i="23"/>
  <c r="J94" i="23"/>
  <c r="H115" i="10"/>
  <c r="G113" i="10"/>
  <c r="E114" i="10"/>
  <c r="L94" i="10"/>
  <c r="P94" i="10"/>
  <c r="Q93" i="10"/>
  <c r="M94" i="10"/>
  <c r="N94" i="10"/>
  <c r="I96" i="10"/>
  <c r="J95" i="10"/>
  <c r="K95" i="10" s="1"/>
  <c r="O95" i="10" s="1"/>
  <c r="F12" i="31" a="1"/>
  <c r="H12" i="31" a="1"/>
  <c r="R93" i="10" l="1"/>
  <c r="H12" i="31"/>
  <c r="F12" i="31"/>
  <c r="W97" i="27"/>
  <c r="W97" i="26"/>
  <c r="W97" i="25"/>
  <c r="W97" i="24"/>
  <c r="W96" i="23"/>
  <c r="W97" i="10"/>
  <c r="Q92" i="27"/>
  <c r="R92" i="27" s="1"/>
  <c r="L93" i="27"/>
  <c r="N93" i="27"/>
  <c r="O93" i="27"/>
  <c r="P93" i="27" s="1"/>
  <c r="M93" i="27"/>
  <c r="L93" i="23"/>
  <c r="M93" i="23"/>
  <c r="N93" i="23"/>
  <c r="Q92" i="26"/>
  <c r="R92" i="26" s="1"/>
  <c r="M93" i="26"/>
  <c r="N93" i="26"/>
  <c r="L93" i="24"/>
  <c r="E96" i="27"/>
  <c r="G95" i="27"/>
  <c r="K94" i="27"/>
  <c r="AA91" i="27"/>
  <c r="AB91" i="27" s="1"/>
  <c r="H96" i="27"/>
  <c r="J95" i="27"/>
  <c r="L93" i="26"/>
  <c r="P93" i="26"/>
  <c r="AA91" i="26"/>
  <c r="AB91" i="26" s="1"/>
  <c r="E96" i="26"/>
  <c r="G95" i="26"/>
  <c r="K94" i="25"/>
  <c r="N94" i="25" s="1"/>
  <c r="K94" i="26"/>
  <c r="P93" i="23"/>
  <c r="H96" i="26"/>
  <c r="J95" i="26"/>
  <c r="Q92" i="25"/>
  <c r="R92" i="25" s="1"/>
  <c r="E96" i="25"/>
  <c r="G95" i="25"/>
  <c r="AA91" i="25"/>
  <c r="AB91" i="25" s="1"/>
  <c r="H96" i="25"/>
  <c r="J95" i="25"/>
  <c r="N93" i="25"/>
  <c r="M93" i="25"/>
  <c r="O93" i="25"/>
  <c r="P93" i="25" s="1"/>
  <c r="L93" i="25"/>
  <c r="K94" i="24"/>
  <c r="E96" i="24"/>
  <c r="G95" i="24"/>
  <c r="H96" i="24"/>
  <c r="J95" i="24"/>
  <c r="M93" i="24"/>
  <c r="O93" i="24"/>
  <c r="P93" i="24" s="1"/>
  <c r="N93" i="24"/>
  <c r="AA91" i="24"/>
  <c r="AB91" i="24" s="1"/>
  <c r="R92" i="24"/>
  <c r="K94" i="23"/>
  <c r="O94" i="23" s="1"/>
  <c r="E96" i="23"/>
  <c r="G95" i="23"/>
  <c r="H96" i="23"/>
  <c r="J95" i="23"/>
  <c r="R92" i="23"/>
  <c r="AA91" i="23"/>
  <c r="AB91" i="23" s="1"/>
  <c r="G114" i="10"/>
  <c r="E115" i="10"/>
  <c r="H116" i="10"/>
  <c r="P95" i="10"/>
  <c r="AA93" i="10"/>
  <c r="AB93" i="10" s="1"/>
  <c r="L95" i="10"/>
  <c r="Q94" i="10"/>
  <c r="N95" i="10"/>
  <c r="M95" i="10"/>
  <c r="I97" i="10"/>
  <c r="J96" i="10"/>
  <c r="K96" i="10" s="1"/>
  <c r="O96" i="10" s="1"/>
  <c r="G12" i="31" a="1"/>
  <c r="E8" i="31" a="1"/>
  <c r="R94" i="10" l="1"/>
  <c r="AA94" i="10" s="1"/>
  <c r="AB94" i="10" s="1"/>
  <c r="E8" i="31"/>
  <c r="G12" i="31"/>
  <c r="K12" i="31" s="1"/>
  <c r="W98" i="27"/>
  <c r="W98" i="26"/>
  <c r="W98" i="25"/>
  <c r="W98" i="24"/>
  <c r="W97" i="23"/>
  <c r="W98" i="10"/>
  <c r="Q93" i="27"/>
  <c r="R93" i="27" s="1"/>
  <c r="Q93" i="23"/>
  <c r="R93" i="23" s="1"/>
  <c r="K95" i="26"/>
  <c r="N95" i="26" s="1"/>
  <c r="Q93" i="26"/>
  <c r="R93" i="26" s="1"/>
  <c r="L94" i="26"/>
  <c r="H97" i="27"/>
  <c r="J96" i="27"/>
  <c r="P94" i="23"/>
  <c r="AA92" i="27"/>
  <c r="AB92" i="27" s="1"/>
  <c r="E97" i="27"/>
  <c r="G96" i="27"/>
  <c r="K95" i="27"/>
  <c r="O94" i="27"/>
  <c r="P94" i="27" s="1"/>
  <c r="N94" i="27"/>
  <c r="M94" i="27"/>
  <c r="L94" i="27"/>
  <c r="O94" i="25"/>
  <c r="P94" i="25" s="1"/>
  <c r="M94" i="25"/>
  <c r="Q94" i="25" s="1"/>
  <c r="L94" i="25"/>
  <c r="E97" i="26"/>
  <c r="G96" i="26"/>
  <c r="O94" i="26"/>
  <c r="P94" i="26" s="1"/>
  <c r="N94" i="26"/>
  <c r="M94" i="26"/>
  <c r="H97" i="26"/>
  <c r="J96" i="26"/>
  <c r="AA92" i="26"/>
  <c r="AB92" i="26" s="1"/>
  <c r="Q93" i="25"/>
  <c r="R93" i="25" s="1"/>
  <c r="AA92" i="25"/>
  <c r="AB92" i="25" s="1"/>
  <c r="K95" i="25"/>
  <c r="E97" i="25"/>
  <c r="G96" i="25"/>
  <c r="H97" i="25"/>
  <c r="J96" i="25"/>
  <c r="N94" i="23"/>
  <c r="Q93" i="24"/>
  <c r="R93" i="24" s="1"/>
  <c r="L94" i="23"/>
  <c r="AA92" i="24"/>
  <c r="AB92" i="24" s="1"/>
  <c r="E97" i="24"/>
  <c r="G96" i="24"/>
  <c r="M94" i="23"/>
  <c r="K95" i="24"/>
  <c r="O94" i="24"/>
  <c r="P94" i="24" s="1"/>
  <c r="N94" i="24"/>
  <c r="M94" i="24"/>
  <c r="H97" i="24"/>
  <c r="J96" i="24"/>
  <c r="L94" i="24"/>
  <c r="K95" i="23"/>
  <c r="AA92" i="23"/>
  <c r="AB92" i="23" s="1"/>
  <c r="E97" i="23"/>
  <c r="G96" i="23"/>
  <c r="H97" i="23"/>
  <c r="J96" i="23"/>
  <c r="H117" i="10"/>
  <c r="G115" i="10"/>
  <c r="E116" i="10"/>
  <c r="P96" i="10"/>
  <c r="L96" i="10"/>
  <c r="Q95" i="10"/>
  <c r="R95" i="10" s="1"/>
  <c r="M96" i="10"/>
  <c r="N96" i="10"/>
  <c r="I98" i="10"/>
  <c r="J97" i="10"/>
  <c r="K97" i="10" s="1"/>
  <c r="O97" i="10" s="1"/>
  <c r="L12" i="31" a="1"/>
  <c r="L12" i="31" l="1"/>
  <c r="W99" i="27"/>
  <c r="W99" i="26"/>
  <c r="W99" i="25"/>
  <c r="W99" i="24"/>
  <c r="W98" i="23"/>
  <c r="W99" i="10"/>
  <c r="L95" i="23"/>
  <c r="K96" i="26"/>
  <c r="O96" i="26" s="1"/>
  <c r="L95" i="27"/>
  <c r="O95" i="26"/>
  <c r="P95" i="26" s="1"/>
  <c r="M95" i="26"/>
  <c r="Q95" i="26" s="1"/>
  <c r="L95" i="26"/>
  <c r="Q94" i="26"/>
  <c r="R94" i="26" s="1"/>
  <c r="Q94" i="27"/>
  <c r="R94" i="27" s="1"/>
  <c r="E98" i="27"/>
  <c r="G97" i="27"/>
  <c r="AA93" i="27"/>
  <c r="AB93" i="27" s="1"/>
  <c r="K96" i="27"/>
  <c r="M95" i="27"/>
  <c r="O95" i="27"/>
  <c r="P95" i="27" s="1"/>
  <c r="N95" i="27"/>
  <c r="J97" i="27"/>
  <c r="H98" i="27"/>
  <c r="AA93" i="26"/>
  <c r="AB93" i="26" s="1"/>
  <c r="H98" i="26"/>
  <c r="J97" i="26"/>
  <c r="E98" i="26"/>
  <c r="G97" i="26"/>
  <c r="G97" i="25"/>
  <c r="E98" i="25"/>
  <c r="AA93" i="25"/>
  <c r="AB93" i="25" s="1"/>
  <c r="R94" i="25"/>
  <c r="K96" i="25"/>
  <c r="N95" i="25"/>
  <c r="M95" i="25"/>
  <c r="O95" i="25"/>
  <c r="P95" i="25" s="1"/>
  <c r="Q94" i="24"/>
  <c r="R94" i="24" s="1"/>
  <c r="Q94" i="23"/>
  <c r="R94" i="23" s="1"/>
  <c r="H98" i="25"/>
  <c r="J97" i="25"/>
  <c r="L95" i="25"/>
  <c r="K96" i="24"/>
  <c r="N96" i="24" s="1"/>
  <c r="N95" i="23"/>
  <c r="H98" i="24"/>
  <c r="J97" i="24"/>
  <c r="AA93" i="24"/>
  <c r="AB93" i="24" s="1"/>
  <c r="N95" i="24"/>
  <c r="M95" i="24"/>
  <c r="O95" i="24"/>
  <c r="P95" i="24" s="1"/>
  <c r="M95" i="23"/>
  <c r="L95" i="24"/>
  <c r="K96" i="23"/>
  <c r="E98" i="24"/>
  <c r="G97" i="24"/>
  <c r="O95" i="23"/>
  <c r="P95" i="23" s="1"/>
  <c r="AA93" i="23"/>
  <c r="AB93" i="23" s="1"/>
  <c r="H98" i="23"/>
  <c r="J97" i="23"/>
  <c r="E98" i="23"/>
  <c r="G97" i="23"/>
  <c r="G116" i="10"/>
  <c r="E117" i="10"/>
  <c r="H118" i="10"/>
  <c r="AA95" i="10"/>
  <c r="AB95" i="10" s="1"/>
  <c r="P97" i="10"/>
  <c r="L97" i="10"/>
  <c r="Q96" i="10"/>
  <c r="R96" i="10" s="1"/>
  <c r="M97" i="10"/>
  <c r="N97" i="10"/>
  <c r="I99" i="10"/>
  <c r="J98" i="10"/>
  <c r="K98" i="10" s="1"/>
  <c r="O98" i="10" s="1"/>
  <c r="W100" i="27" l="1"/>
  <c r="W100" i="26"/>
  <c r="W100" i="25"/>
  <c r="W100" i="24"/>
  <c r="W99" i="23"/>
  <c r="W100" i="10"/>
  <c r="L96" i="25"/>
  <c r="L96" i="23"/>
  <c r="L96" i="26"/>
  <c r="L96" i="27"/>
  <c r="N96" i="26"/>
  <c r="M96" i="26"/>
  <c r="K97" i="27"/>
  <c r="N97" i="27" s="1"/>
  <c r="M96" i="24"/>
  <c r="Q96" i="24" s="1"/>
  <c r="Q95" i="27"/>
  <c r="R95" i="27" s="1"/>
  <c r="P96" i="26"/>
  <c r="O96" i="24"/>
  <c r="P96" i="24" s="1"/>
  <c r="L96" i="24"/>
  <c r="Q95" i="23"/>
  <c r="R95" i="23" s="1"/>
  <c r="H99" i="27"/>
  <c r="J98" i="27"/>
  <c r="O96" i="27"/>
  <c r="P96" i="27" s="1"/>
  <c r="N96" i="27"/>
  <c r="M96" i="27"/>
  <c r="N96" i="23"/>
  <c r="AA94" i="27"/>
  <c r="AB94" i="27" s="1"/>
  <c r="E99" i="27"/>
  <c r="G98" i="27"/>
  <c r="K97" i="25"/>
  <c r="M97" i="25" s="1"/>
  <c r="K97" i="26"/>
  <c r="E99" i="26"/>
  <c r="G98" i="26"/>
  <c r="H99" i="26"/>
  <c r="J98" i="26"/>
  <c r="R95" i="26"/>
  <c r="AA94" i="26"/>
  <c r="AB94" i="26" s="1"/>
  <c r="Q95" i="25"/>
  <c r="R95" i="25" s="1"/>
  <c r="AA94" i="25"/>
  <c r="AB94" i="25" s="1"/>
  <c r="H99" i="25"/>
  <c r="J98" i="25"/>
  <c r="E99" i="25"/>
  <c r="G98" i="25"/>
  <c r="Q95" i="24"/>
  <c r="R95" i="24" s="1"/>
  <c r="O96" i="25"/>
  <c r="P96" i="25" s="1"/>
  <c r="N96" i="25"/>
  <c r="M96" i="25"/>
  <c r="E99" i="24"/>
  <c r="G98" i="24"/>
  <c r="K97" i="24"/>
  <c r="O96" i="23"/>
  <c r="P96" i="23" s="1"/>
  <c r="H99" i="24"/>
  <c r="J98" i="24"/>
  <c r="M96" i="23"/>
  <c r="AA94" i="24"/>
  <c r="AB94" i="24" s="1"/>
  <c r="E99" i="23"/>
  <c r="G98" i="23"/>
  <c r="AA94" i="23"/>
  <c r="AB94" i="23" s="1"/>
  <c r="K97" i="23"/>
  <c r="H99" i="23"/>
  <c r="J98" i="23"/>
  <c r="H119" i="10"/>
  <c r="G117" i="10"/>
  <c r="E118" i="10"/>
  <c r="P98" i="10"/>
  <c r="AA96" i="10"/>
  <c r="AB96" i="10" s="1"/>
  <c r="L98" i="10"/>
  <c r="Q97" i="10"/>
  <c r="R97" i="10" s="1"/>
  <c r="M98" i="10"/>
  <c r="N98" i="10"/>
  <c r="I100" i="10"/>
  <c r="J99" i="10"/>
  <c r="K99" i="10" s="1"/>
  <c r="O99" i="10" s="1"/>
  <c r="E11" i="31" a="1"/>
  <c r="E11" i="31" l="1"/>
  <c r="W101" i="27"/>
  <c r="W101" i="26"/>
  <c r="W101" i="25"/>
  <c r="W101" i="24"/>
  <c r="W100" i="23"/>
  <c r="W101" i="10"/>
  <c r="K98" i="24"/>
  <c r="N98" i="24" s="1"/>
  <c r="L97" i="26"/>
  <c r="Q96" i="26"/>
  <c r="R96" i="26" s="1"/>
  <c r="O97" i="27"/>
  <c r="P97" i="27" s="1"/>
  <c r="M97" i="27"/>
  <c r="Q97" i="27" s="1"/>
  <c r="L97" i="27"/>
  <c r="L97" i="25"/>
  <c r="N97" i="25"/>
  <c r="Q97" i="25" s="1"/>
  <c r="Q96" i="23"/>
  <c r="R96" i="23" s="1"/>
  <c r="O97" i="25"/>
  <c r="P97" i="25" s="1"/>
  <c r="E100" i="27"/>
  <c r="G99" i="27"/>
  <c r="K98" i="27"/>
  <c r="Q96" i="27"/>
  <c r="R96" i="27" s="1"/>
  <c r="J99" i="27"/>
  <c r="H100" i="27"/>
  <c r="AA95" i="27"/>
  <c r="AB95" i="27" s="1"/>
  <c r="AA95" i="26"/>
  <c r="AB95" i="26" s="1"/>
  <c r="E100" i="26"/>
  <c r="G99" i="26"/>
  <c r="K98" i="26"/>
  <c r="N97" i="26"/>
  <c r="M97" i="26"/>
  <c r="O97" i="26"/>
  <c r="P97" i="26" s="1"/>
  <c r="H100" i="26"/>
  <c r="J99" i="26"/>
  <c r="Q96" i="25"/>
  <c r="R96" i="25" s="1"/>
  <c r="H100" i="25"/>
  <c r="J99" i="25"/>
  <c r="E100" i="25"/>
  <c r="G99" i="25"/>
  <c r="AA95" i="25"/>
  <c r="AB95" i="25" s="1"/>
  <c r="K98" i="25"/>
  <c r="K98" i="23"/>
  <c r="O98" i="23" s="1"/>
  <c r="H100" i="24"/>
  <c r="J99" i="24"/>
  <c r="N97" i="24"/>
  <c r="M97" i="24"/>
  <c r="O97" i="24"/>
  <c r="P97" i="24" s="1"/>
  <c r="AA95" i="24"/>
  <c r="AB95" i="24" s="1"/>
  <c r="R96" i="24"/>
  <c r="L97" i="24"/>
  <c r="E100" i="24"/>
  <c r="G99" i="24"/>
  <c r="H100" i="23"/>
  <c r="J99" i="23"/>
  <c r="AA95" i="23"/>
  <c r="AB95" i="23" s="1"/>
  <c r="M97" i="23"/>
  <c r="N97" i="23"/>
  <c r="O97" i="23"/>
  <c r="P97" i="23" s="1"/>
  <c r="L97" i="23"/>
  <c r="E100" i="23"/>
  <c r="G99" i="23"/>
  <c r="G118" i="10"/>
  <c r="E119" i="10"/>
  <c r="H120" i="10"/>
  <c r="AA97" i="10"/>
  <c r="AB97" i="10" s="1"/>
  <c r="P99" i="10"/>
  <c r="L99" i="10"/>
  <c r="Q98" i="10"/>
  <c r="R98" i="10" s="1"/>
  <c r="AA98" i="10" s="1"/>
  <c r="AB98" i="10" s="1"/>
  <c r="M99" i="10"/>
  <c r="N99" i="10"/>
  <c r="I101" i="10"/>
  <c r="J100" i="10"/>
  <c r="K100" i="10" s="1"/>
  <c r="O100" i="10" s="1"/>
  <c r="W102" i="27" l="1"/>
  <c r="W102" i="26"/>
  <c r="W102" i="25"/>
  <c r="W102" i="24"/>
  <c r="W101" i="23"/>
  <c r="W102" i="10"/>
  <c r="L98" i="24"/>
  <c r="O98" i="24"/>
  <c r="P98" i="24" s="1"/>
  <c r="M98" i="24"/>
  <c r="Q98" i="24" s="1"/>
  <c r="L98" i="26"/>
  <c r="L98" i="27"/>
  <c r="N98" i="23"/>
  <c r="H101" i="27"/>
  <c r="J100" i="27"/>
  <c r="K99" i="27"/>
  <c r="E101" i="27"/>
  <c r="G100" i="27"/>
  <c r="AA96" i="27"/>
  <c r="AB96" i="27" s="1"/>
  <c r="R97" i="27"/>
  <c r="O98" i="27"/>
  <c r="P98" i="27" s="1"/>
  <c r="N98" i="27"/>
  <c r="M98" i="27"/>
  <c r="Q97" i="26"/>
  <c r="R97" i="26" s="1"/>
  <c r="K99" i="25"/>
  <c r="M99" i="25" s="1"/>
  <c r="K99" i="26"/>
  <c r="E101" i="26"/>
  <c r="G100" i="26"/>
  <c r="H101" i="26"/>
  <c r="J100" i="26"/>
  <c r="O98" i="26"/>
  <c r="P98" i="26" s="1"/>
  <c r="N98" i="26"/>
  <c r="M98" i="26"/>
  <c r="AA96" i="26"/>
  <c r="AB96" i="26" s="1"/>
  <c r="Q97" i="24"/>
  <c r="R97" i="24" s="1"/>
  <c r="AA96" i="25"/>
  <c r="AB96" i="25" s="1"/>
  <c r="R97" i="25"/>
  <c r="O98" i="25"/>
  <c r="P98" i="25" s="1"/>
  <c r="M98" i="25"/>
  <c r="N98" i="25"/>
  <c r="H101" i="25"/>
  <c r="J100" i="25"/>
  <c r="M98" i="23"/>
  <c r="L98" i="25"/>
  <c r="L98" i="23"/>
  <c r="E101" i="25"/>
  <c r="G100" i="25"/>
  <c r="AA96" i="24"/>
  <c r="AB96" i="24" s="1"/>
  <c r="K99" i="24"/>
  <c r="E101" i="24"/>
  <c r="G100" i="24"/>
  <c r="H101" i="24"/>
  <c r="J100" i="24"/>
  <c r="P98" i="23"/>
  <c r="AA96" i="23"/>
  <c r="AB96" i="23" s="1"/>
  <c r="K99" i="23"/>
  <c r="E101" i="23"/>
  <c r="G100" i="23"/>
  <c r="Q97" i="23"/>
  <c r="R97" i="23" s="1"/>
  <c r="H101" i="23"/>
  <c r="J100" i="23"/>
  <c r="H121" i="10"/>
  <c r="E120" i="10"/>
  <c r="G119" i="10"/>
  <c r="P100" i="10"/>
  <c r="L100" i="10"/>
  <c r="Q99" i="10"/>
  <c r="R99" i="10" s="1"/>
  <c r="AA99" i="10" s="1"/>
  <c r="M100" i="10"/>
  <c r="N100" i="10"/>
  <c r="I102" i="10"/>
  <c r="J101" i="10"/>
  <c r="K101" i="10" s="1"/>
  <c r="O101" i="10" s="1"/>
  <c r="E7" i="31" a="1"/>
  <c r="E7" i="31" l="1"/>
  <c r="E3" i="31" s="1"/>
  <c r="W103" i="27"/>
  <c r="W103" i="26"/>
  <c r="W103" i="25"/>
  <c r="W103" i="24"/>
  <c r="W102" i="23"/>
  <c r="W103" i="10"/>
  <c r="H122" i="10"/>
  <c r="H123" i="10" s="1"/>
  <c r="Q98" i="23"/>
  <c r="R98" i="23" s="1"/>
  <c r="Q98" i="27"/>
  <c r="R98" i="27" s="1"/>
  <c r="K100" i="27"/>
  <c r="M100" i="27" s="1"/>
  <c r="N99" i="25"/>
  <c r="Q99" i="25" s="1"/>
  <c r="L99" i="25"/>
  <c r="O99" i="25"/>
  <c r="P99" i="25" s="1"/>
  <c r="M99" i="27"/>
  <c r="O99" i="27"/>
  <c r="P99" i="27" s="1"/>
  <c r="N99" i="27"/>
  <c r="H102" i="27"/>
  <c r="J101" i="27"/>
  <c r="AA97" i="27"/>
  <c r="AB97" i="27" s="1"/>
  <c r="E102" i="27"/>
  <c r="G101" i="27"/>
  <c r="L99" i="27"/>
  <c r="G101" i="26"/>
  <c r="E102" i="26"/>
  <c r="AA97" i="26"/>
  <c r="AB97" i="26" s="1"/>
  <c r="K100" i="26"/>
  <c r="N99" i="26"/>
  <c r="M99" i="26"/>
  <c r="O99" i="26"/>
  <c r="P99" i="26" s="1"/>
  <c r="L99" i="26"/>
  <c r="Q98" i="26"/>
  <c r="R98" i="26" s="1"/>
  <c r="H102" i="26"/>
  <c r="J101" i="26"/>
  <c r="Q98" i="25"/>
  <c r="R98" i="25" s="1"/>
  <c r="E102" i="25"/>
  <c r="G101" i="25"/>
  <c r="K100" i="25"/>
  <c r="AA97" i="25"/>
  <c r="AB97" i="25" s="1"/>
  <c r="H102" i="25"/>
  <c r="J101" i="25"/>
  <c r="AA97" i="24"/>
  <c r="AB97" i="24" s="1"/>
  <c r="R98" i="24"/>
  <c r="K100" i="24"/>
  <c r="G101" i="24"/>
  <c r="E102" i="24"/>
  <c r="H102" i="24"/>
  <c r="J101" i="24"/>
  <c r="N99" i="24"/>
  <c r="M99" i="24"/>
  <c r="O99" i="24"/>
  <c r="P99" i="24" s="1"/>
  <c r="L99" i="24"/>
  <c r="AA97" i="23"/>
  <c r="AB97" i="23" s="1"/>
  <c r="M99" i="23"/>
  <c r="O99" i="23"/>
  <c r="P99" i="23" s="1"/>
  <c r="N99" i="23"/>
  <c r="K100" i="23"/>
  <c r="E102" i="23"/>
  <c r="G101" i="23"/>
  <c r="L99" i="23"/>
  <c r="H102" i="23"/>
  <c r="J101" i="23"/>
  <c r="G120" i="10"/>
  <c r="E121" i="10"/>
  <c r="P101" i="10"/>
  <c r="L101" i="10"/>
  <c r="AB99" i="10"/>
  <c r="Q100" i="10"/>
  <c r="R100" i="10" s="1"/>
  <c r="AA100" i="10" s="1"/>
  <c r="N101" i="10"/>
  <c r="M101" i="10"/>
  <c r="I103" i="10"/>
  <c r="J102" i="10"/>
  <c r="K102" i="10" s="1"/>
  <c r="O102" i="10" s="1"/>
  <c r="H11" i="31" a="1"/>
  <c r="F11" i="31" a="1"/>
  <c r="F11" i="31" l="1"/>
  <c r="H11" i="31"/>
  <c r="W104" i="27"/>
  <c r="W104" i="26"/>
  <c r="W104" i="25"/>
  <c r="W104" i="24"/>
  <c r="W103" i="23"/>
  <c r="W104" i="10"/>
  <c r="L100" i="24"/>
  <c r="L100" i="26"/>
  <c r="O100" i="27"/>
  <c r="P100" i="27" s="1"/>
  <c r="G121" i="10"/>
  <c r="E122" i="10"/>
  <c r="H124" i="10"/>
  <c r="N100" i="27"/>
  <c r="Q100" i="27" s="1"/>
  <c r="L100" i="27"/>
  <c r="K101" i="26"/>
  <c r="Q99" i="27"/>
  <c r="R99" i="27" s="1"/>
  <c r="K101" i="27"/>
  <c r="N101" i="27" s="1"/>
  <c r="H103" i="27"/>
  <c r="J102" i="27"/>
  <c r="E103" i="27"/>
  <c r="G102" i="27"/>
  <c r="AA98" i="27"/>
  <c r="AB98" i="27" s="1"/>
  <c r="Q99" i="26"/>
  <c r="R99" i="26" s="1"/>
  <c r="AA98" i="26"/>
  <c r="AB98" i="26" s="1"/>
  <c r="E103" i="26"/>
  <c r="G102" i="26"/>
  <c r="H103" i="26"/>
  <c r="J102" i="26"/>
  <c r="O100" i="26"/>
  <c r="P100" i="26" s="1"/>
  <c r="M100" i="26"/>
  <c r="N100" i="26"/>
  <c r="AA98" i="25"/>
  <c r="AB98" i="25" s="1"/>
  <c r="R99" i="25"/>
  <c r="E103" i="25"/>
  <c r="G102" i="25"/>
  <c r="K101" i="25"/>
  <c r="H103" i="25"/>
  <c r="J102" i="25"/>
  <c r="O100" i="25"/>
  <c r="P100" i="25" s="1"/>
  <c r="N100" i="25"/>
  <c r="M100" i="25"/>
  <c r="L100" i="25"/>
  <c r="K101" i="24"/>
  <c r="Q99" i="23"/>
  <c r="R99" i="23" s="1"/>
  <c r="H103" i="24"/>
  <c r="J102" i="24"/>
  <c r="AA98" i="24"/>
  <c r="AB98" i="24" s="1"/>
  <c r="O100" i="24"/>
  <c r="P100" i="24" s="1"/>
  <c r="N100" i="24"/>
  <c r="M100" i="24"/>
  <c r="Q99" i="24"/>
  <c r="R99" i="24" s="1"/>
  <c r="E103" i="24"/>
  <c r="G102" i="24"/>
  <c r="K101" i="23"/>
  <c r="E103" i="23"/>
  <c r="G102" i="23"/>
  <c r="N100" i="23"/>
  <c r="O100" i="23"/>
  <c r="P100" i="23" s="1"/>
  <c r="M100" i="23"/>
  <c r="H103" i="23"/>
  <c r="J102" i="23"/>
  <c r="L100" i="23"/>
  <c r="AA98" i="23"/>
  <c r="AB98" i="23" s="1"/>
  <c r="P102" i="10"/>
  <c r="L102" i="10"/>
  <c r="Q101" i="10"/>
  <c r="R101" i="10" s="1"/>
  <c r="AB100" i="10"/>
  <c r="N102" i="10"/>
  <c r="M102" i="10"/>
  <c r="I104" i="10"/>
  <c r="J103" i="10"/>
  <c r="K103" i="10" s="1"/>
  <c r="O103" i="10" s="1"/>
  <c r="G11" i="31" a="1"/>
  <c r="G11" i="31" l="1"/>
  <c r="K11" i="31" s="1"/>
  <c r="W105" i="27"/>
  <c r="W105" i="26"/>
  <c r="W105" i="25"/>
  <c r="W105" i="24"/>
  <c r="W104" i="23"/>
  <c r="W105" i="10"/>
  <c r="L101" i="24"/>
  <c r="L101" i="26"/>
  <c r="H125" i="10"/>
  <c r="G122" i="10"/>
  <c r="E123" i="10"/>
  <c r="O101" i="26"/>
  <c r="P101" i="26" s="1"/>
  <c r="M101" i="26"/>
  <c r="O101" i="27"/>
  <c r="P101" i="27" s="1"/>
  <c r="N101" i="26"/>
  <c r="M101" i="27"/>
  <c r="Q101" i="27" s="1"/>
  <c r="L101" i="27"/>
  <c r="K102" i="27"/>
  <c r="N102" i="27" s="1"/>
  <c r="E104" i="27"/>
  <c r="G103" i="27"/>
  <c r="H104" i="27"/>
  <c r="J103" i="27"/>
  <c r="AA99" i="27"/>
  <c r="AB99" i="27" s="1"/>
  <c r="R100" i="27"/>
  <c r="K102" i="26"/>
  <c r="M102" i="26" s="1"/>
  <c r="Q100" i="26"/>
  <c r="R100" i="26" s="1"/>
  <c r="H104" i="26"/>
  <c r="J103" i="26"/>
  <c r="AA99" i="26"/>
  <c r="AB99" i="26" s="1"/>
  <c r="E104" i="26"/>
  <c r="G103" i="26"/>
  <c r="L101" i="25"/>
  <c r="K102" i="25"/>
  <c r="O102" i="25" s="1"/>
  <c r="Q100" i="25"/>
  <c r="R100" i="25" s="1"/>
  <c r="H104" i="25"/>
  <c r="J103" i="25"/>
  <c r="E104" i="25"/>
  <c r="G103" i="25"/>
  <c r="AA99" i="25"/>
  <c r="AB99" i="25" s="1"/>
  <c r="M101" i="25"/>
  <c r="O101" i="25"/>
  <c r="P101" i="25" s="1"/>
  <c r="N101" i="25"/>
  <c r="Q100" i="24"/>
  <c r="R100" i="24" s="1"/>
  <c r="K102" i="23"/>
  <c r="N102" i="23" s="1"/>
  <c r="AA99" i="24"/>
  <c r="AB99" i="24" s="1"/>
  <c r="H104" i="24"/>
  <c r="J103" i="24"/>
  <c r="E104" i="24"/>
  <c r="G103" i="24"/>
  <c r="K102" i="24"/>
  <c r="N101" i="24"/>
  <c r="M101" i="24"/>
  <c r="O101" i="24"/>
  <c r="P101" i="24" s="1"/>
  <c r="AA99" i="23"/>
  <c r="AB99" i="23" s="1"/>
  <c r="H104" i="23"/>
  <c r="J103" i="23"/>
  <c r="L101" i="23"/>
  <c r="Q100" i="23"/>
  <c r="R100" i="23" s="1"/>
  <c r="E104" i="23"/>
  <c r="G103" i="23"/>
  <c r="N101" i="23"/>
  <c r="M101" i="23"/>
  <c r="O101" i="23"/>
  <c r="P101" i="23" s="1"/>
  <c r="AA101" i="10"/>
  <c r="AB101" i="10" s="1"/>
  <c r="P103" i="10"/>
  <c r="L103" i="10"/>
  <c r="Q102" i="10"/>
  <c r="R102" i="10" s="1"/>
  <c r="N103" i="10"/>
  <c r="M103" i="10"/>
  <c r="I105" i="10"/>
  <c r="J104" i="10"/>
  <c r="L11" i="31" a="1"/>
  <c r="L11" i="31" l="1"/>
  <c r="W106" i="27"/>
  <c r="W106" i="26"/>
  <c r="W106" i="25"/>
  <c r="W106" i="24"/>
  <c r="W105" i="23"/>
  <c r="W106" i="10"/>
  <c r="L102" i="24"/>
  <c r="Q101" i="26"/>
  <c r="R101" i="26" s="1"/>
  <c r="G123" i="10"/>
  <c r="E124" i="10"/>
  <c r="H126" i="10"/>
  <c r="O102" i="27"/>
  <c r="P102" i="27" s="1"/>
  <c r="M102" i="27"/>
  <c r="Q102" i="27" s="1"/>
  <c r="L102" i="27"/>
  <c r="N102" i="26"/>
  <c r="Q102" i="26" s="1"/>
  <c r="O102" i="26"/>
  <c r="P102" i="26" s="1"/>
  <c r="L102" i="26"/>
  <c r="M102" i="25"/>
  <c r="K103" i="27"/>
  <c r="E105" i="27"/>
  <c r="G104" i="27"/>
  <c r="AA100" i="27"/>
  <c r="AB100" i="27" s="1"/>
  <c r="R101" i="27"/>
  <c r="M102" i="23"/>
  <c r="Q102" i="23" s="1"/>
  <c r="H105" i="27"/>
  <c r="J104" i="27"/>
  <c r="K103" i="26"/>
  <c r="N103" i="26" s="1"/>
  <c r="O102" i="23"/>
  <c r="P102" i="23" s="1"/>
  <c r="N102" i="25"/>
  <c r="L102" i="25"/>
  <c r="E105" i="26"/>
  <c r="G104" i="26"/>
  <c r="H105" i="26"/>
  <c r="J104" i="26"/>
  <c r="AA100" i="26"/>
  <c r="AB100" i="26" s="1"/>
  <c r="P102" i="25"/>
  <c r="L102" i="23"/>
  <c r="Q101" i="25"/>
  <c r="R101" i="25" s="1"/>
  <c r="AA100" i="25"/>
  <c r="AB100" i="25" s="1"/>
  <c r="E105" i="25"/>
  <c r="G104" i="25"/>
  <c r="K103" i="25"/>
  <c r="H105" i="25"/>
  <c r="J104" i="25"/>
  <c r="Q101" i="23"/>
  <c r="R101" i="23" s="1"/>
  <c r="Q101" i="24"/>
  <c r="R101" i="24" s="1"/>
  <c r="E105" i="24"/>
  <c r="G104" i="24"/>
  <c r="K103" i="24"/>
  <c r="AA100" i="24"/>
  <c r="AB100" i="24" s="1"/>
  <c r="O102" i="24"/>
  <c r="P102" i="24" s="1"/>
  <c r="N102" i="24"/>
  <c r="M102" i="24"/>
  <c r="H105" i="24"/>
  <c r="J104" i="24"/>
  <c r="AA100" i="23"/>
  <c r="AB100" i="23" s="1"/>
  <c r="H105" i="23"/>
  <c r="J104" i="23"/>
  <c r="E105" i="23"/>
  <c r="G104" i="23"/>
  <c r="K103" i="23"/>
  <c r="K104" i="10"/>
  <c r="O104" i="10" s="1"/>
  <c r="P104" i="10" s="1"/>
  <c r="AA102" i="10"/>
  <c r="AB102" i="10" s="1"/>
  <c r="Q103" i="10"/>
  <c r="R103" i="10" s="1"/>
  <c r="I106" i="10"/>
  <c r="J105" i="10"/>
  <c r="K105" i="10" s="1"/>
  <c r="O105" i="10" s="1"/>
  <c r="H10" i="31" a="1"/>
  <c r="H10" i="31" l="1"/>
  <c r="W107" i="27"/>
  <c r="W107" i="26"/>
  <c r="W107" i="25"/>
  <c r="W107" i="24"/>
  <c r="W106" i="23"/>
  <c r="W107" i="10"/>
  <c r="K104" i="24"/>
  <c r="M104" i="24" s="1"/>
  <c r="O103" i="26"/>
  <c r="P103" i="26" s="1"/>
  <c r="K104" i="27"/>
  <c r="M104" i="27" s="1"/>
  <c r="H127" i="10"/>
  <c r="G124" i="10"/>
  <c r="E125" i="10"/>
  <c r="Q102" i="25"/>
  <c r="R102" i="25" s="1"/>
  <c r="L103" i="26"/>
  <c r="L103" i="23"/>
  <c r="M103" i="26"/>
  <c r="Q103" i="26" s="1"/>
  <c r="AA101" i="27"/>
  <c r="AB101" i="27" s="1"/>
  <c r="R102" i="27"/>
  <c r="N103" i="27"/>
  <c r="M103" i="27"/>
  <c r="O103" i="27"/>
  <c r="P103" i="27" s="1"/>
  <c r="K104" i="26"/>
  <c r="H106" i="27"/>
  <c r="J105" i="27"/>
  <c r="L103" i="27"/>
  <c r="G105" i="27"/>
  <c r="E106" i="27"/>
  <c r="AA101" i="26"/>
  <c r="AB101" i="26" s="1"/>
  <c r="R102" i="26"/>
  <c r="H106" i="26"/>
  <c r="J105" i="26"/>
  <c r="G105" i="26"/>
  <c r="E106" i="26"/>
  <c r="H106" i="25"/>
  <c r="J105" i="25"/>
  <c r="AA101" i="25"/>
  <c r="AB101" i="25" s="1"/>
  <c r="N103" i="25"/>
  <c r="O103" i="25"/>
  <c r="P103" i="25" s="1"/>
  <c r="M103" i="25"/>
  <c r="L103" i="25"/>
  <c r="K104" i="25"/>
  <c r="G105" i="25"/>
  <c r="E106" i="25"/>
  <c r="Q102" i="24"/>
  <c r="R102" i="24" s="1"/>
  <c r="AA101" i="24"/>
  <c r="AB101" i="24" s="1"/>
  <c r="G105" i="24"/>
  <c r="E106" i="24"/>
  <c r="M103" i="24"/>
  <c r="O103" i="24"/>
  <c r="P103" i="24" s="1"/>
  <c r="N103" i="24"/>
  <c r="L103" i="24"/>
  <c r="H106" i="24"/>
  <c r="J105" i="24"/>
  <c r="N104" i="10"/>
  <c r="G105" i="23"/>
  <c r="E106" i="23"/>
  <c r="R102" i="23"/>
  <c r="AA101" i="23"/>
  <c r="AB101" i="23" s="1"/>
  <c r="H106" i="23"/>
  <c r="J105" i="23"/>
  <c r="M104" i="10"/>
  <c r="N103" i="23"/>
  <c r="M103" i="23"/>
  <c r="O103" i="23"/>
  <c r="P103" i="23" s="1"/>
  <c r="K104" i="23"/>
  <c r="L104" i="10"/>
  <c r="AA103" i="10"/>
  <c r="AB103" i="10" s="1"/>
  <c r="P105" i="10"/>
  <c r="M105" i="10"/>
  <c r="N105" i="10"/>
  <c r="I107" i="10"/>
  <c r="J106" i="10"/>
  <c r="K106" i="10" s="1"/>
  <c r="O106" i="10" s="1"/>
  <c r="F10" i="31" a="1"/>
  <c r="F10" i="31" l="1"/>
  <c r="W108" i="27"/>
  <c r="W108" i="26"/>
  <c r="W108" i="25"/>
  <c r="W108" i="24"/>
  <c r="W107" i="23"/>
  <c r="W108" i="10"/>
  <c r="O104" i="24"/>
  <c r="P104" i="24" s="1"/>
  <c r="L104" i="24"/>
  <c r="N104" i="24"/>
  <c r="Q104" i="24" s="1"/>
  <c r="O104" i="27"/>
  <c r="P104" i="27" s="1"/>
  <c r="N104" i="27"/>
  <c r="Q104" i="27" s="1"/>
  <c r="L104" i="27"/>
  <c r="G125" i="10"/>
  <c r="E126" i="10"/>
  <c r="L104" i="26"/>
  <c r="L104" i="23"/>
  <c r="O104" i="26"/>
  <c r="P104" i="26" s="1"/>
  <c r="K105" i="27"/>
  <c r="O105" i="27" s="1"/>
  <c r="M104" i="26"/>
  <c r="N104" i="26"/>
  <c r="Q103" i="27"/>
  <c r="R103" i="27" s="1"/>
  <c r="L104" i="25"/>
  <c r="E107" i="27"/>
  <c r="G106" i="27"/>
  <c r="H107" i="27"/>
  <c r="J106" i="27"/>
  <c r="AA102" i="27"/>
  <c r="AB102" i="27" s="1"/>
  <c r="K105" i="26"/>
  <c r="M105" i="26" s="1"/>
  <c r="E107" i="26"/>
  <c r="G106" i="26"/>
  <c r="Q103" i="25"/>
  <c r="R103" i="25" s="1"/>
  <c r="H107" i="26"/>
  <c r="J106" i="26"/>
  <c r="R103" i="26"/>
  <c r="AA102" i="26"/>
  <c r="AB102" i="26" s="1"/>
  <c r="AA102" i="25"/>
  <c r="AB102" i="25" s="1"/>
  <c r="E107" i="25"/>
  <c r="G106" i="25"/>
  <c r="K105" i="25"/>
  <c r="M104" i="25"/>
  <c r="O104" i="25"/>
  <c r="P104" i="25" s="1"/>
  <c r="N104" i="25"/>
  <c r="J106" i="25"/>
  <c r="H107" i="25"/>
  <c r="L105" i="10"/>
  <c r="L106" i="10" s="1"/>
  <c r="K105" i="24"/>
  <c r="AA102" i="24"/>
  <c r="AB102" i="24" s="1"/>
  <c r="Q104" i="10"/>
  <c r="R104" i="10" s="1"/>
  <c r="H107" i="24"/>
  <c r="J106" i="24"/>
  <c r="Q103" i="24"/>
  <c r="R103" i="24" s="1"/>
  <c r="K105" i="23"/>
  <c r="E107" i="24"/>
  <c r="G106" i="24"/>
  <c r="Q103" i="23"/>
  <c r="R103" i="23" s="1"/>
  <c r="AA102" i="23"/>
  <c r="AB102" i="23" s="1"/>
  <c r="O104" i="23"/>
  <c r="P104" i="23" s="1"/>
  <c r="N104" i="23"/>
  <c r="M104" i="23"/>
  <c r="E107" i="23"/>
  <c r="G106" i="23"/>
  <c r="H107" i="23"/>
  <c r="J106" i="23"/>
  <c r="J107" i="10"/>
  <c r="K107" i="10" s="1"/>
  <c r="O107" i="10" s="1"/>
  <c r="I108" i="10"/>
  <c r="P106" i="10"/>
  <c r="Q105" i="10"/>
  <c r="N106" i="10"/>
  <c r="M106" i="10"/>
  <c r="G10" i="31" a="1"/>
  <c r="G10" i="31" l="1"/>
  <c r="K10" i="31" s="1"/>
  <c r="W109" i="27"/>
  <c r="W109" i="26"/>
  <c r="W109" i="25"/>
  <c r="W109" i="24"/>
  <c r="W108" i="23"/>
  <c r="W109" i="10"/>
  <c r="L105" i="24"/>
  <c r="L105" i="23"/>
  <c r="G126" i="10"/>
  <c r="E127" i="10"/>
  <c r="G127" i="10" s="1"/>
  <c r="Q104" i="26"/>
  <c r="R104" i="26" s="1"/>
  <c r="M105" i="27"/>
  <c r="N105" i="27"/>
  <c r="L105" i="27"/>
  <c r="N105" i="26"/>
  <c r="Q105" i="26" s="1"/>
  <c r="P105" i="27"/>
  <c r="K106" i="27"/>
  <c r="O106" i="27" s="1"/>
  <c r="K106" i="26"/>
  <c r="O106" i="26" s="1"/>
  <c r="H108" i="27"/>
  <c r="J107" i="27"/>
  <c r="AA103" i="27"/>
  <c r="AB103" i="27" s="1"/>
  <c r="R104" i="27"/>
  <c r="E108" i="27"/>
  <c r="G107" i="27"/>
  <c r="O105" i="26"/>
  <c r="P105" i="26" s="1"/>
  <c r="L105" i="26"/>
  <c r="AA103" i="26"/>
  <c r="AB103" i="26" s="1"/>
  <c r="H108" i="26"/>
  <c r="J107" i="26"/>
  <c r="E108" i="26"/>
  <c r="G107" i="26"/>
  <c r="K106" i="25"/>
  <c r="N106" i="25" s="1"/>
  <c r="E108" i="25"/>
  <c r="G107" i="25"/>
  <c r="N105" i="25"/>
  <c r="O105" i="25"/>
  <c r="P105" i="25" s="1"/>
  <c r="M105" i="25"/>
  <c r="AA103" i="25"/>
  <c r="AB103" i="25" s="1"/>
  <c r="H108" i="25"/>
  <c r="J107" i="25"/>
  <c r="Q104" i="25"/>
  <c r="R104" i="25" s="1"/>
  <c r="L105" i="25"/>
  <c r="O105" i="23"/>
  <c r="P105" i="23" s="1"/>
  <c r="N105" i="23"/>
  <c r="K106" i="24"/>
  <c r="AA104" i="10"/>
  <c r="R105" i="10"/>
  <c r="AA105" i="10" s="1"/>
  <c r="AB105" i="10" s="1"/>
  <c r="Q104" i="23"/>
  <c r="R104" i="23" s="1"/>
  <c r="E108" i="24"/>
  <c r="G107" i="24"/>
  <c r="H108" i="24"/>
  <c r="J107" i="24"/>
  <c r="AA103" i="24"/>
  <c r="AB103" i="24" s="1"/>
  <c r="R104" i="24"/>
  <c r="N105" i="24"/>
  <c r="M105" i="24"/>
  <c r="O105" i="24"/>
  <c r="P105" i="24" s="1"/>
  <c r="M105" i="23"/>
  <c r="E108" i="23"/>
  <c r="G107" i="23"/>
  <c r="AA103" i="23"/>
  <c r="AB103" i="23" s="1"/>
  <c r="K106" i="23"/>
  <c r="H108" i="23"/>
  <c r="J107" i="23"/>
  <c r="N107" i="10"/>
  <c r="L107" i="10"/>
  <c r="M107" i="10"/>
  <c r="P107" i="10"/>
  <c r="I109" i="10"/>
  <c r="J108" i="10"/>
  <c r="K108" i="10" s="1"/>
  <c r="Q106" i="10"/>
  <c r="L10" i="31" a="1"/>
  <c r="L10" i="31" l="1"/>
  <c r="W110" i="27"/>
  <c r="W110" i="26"/>
  <c r="W110" i="25"/>
  <c r="W110" i="24"/>
  <c r="W109" i="23"/>
  <c r="W110" i="10"/>
  <c r="L106" i="24"/>
  <c r="K107" i="23"/>
  <c r="M107" i="23" s="1"/>
  <c r="Q105" i="27"/>
  <c r="R105" i="27" s="1"/>
  <c r="N106" i="26"/>
  <c r="M106" i="27"/>
  <c r="P106" i="27"/>
  <c r="K107" i="27"/>
  <c r="N107" i="27" s="1"/>
  <c r="N106" i="27"/>
  <c r="AB104" i="10"/>
  <c r="L106" i="27"/>
  <c r="P106" i="26"/>
  <c r="M106" i="26"/>
  <c r="L106" i="26"/>
  <c r="R106" i="10"/>
  <c r="AA106" i="10" s="1"/>
  <c r="AB106" i="10" s="1"/>
  <c r="AA104" i="27"/>
  <c r="AB104" i="27" s="1"/>
  <c r="H109" i="27"/>
  <c r="J108" i="27"/>
  <c r="E109" i="27"/>
  <c r="G108" i="27"/>
  <c r="L106" i="25"/>
  <c r="K107" i="26"/>
  <c r="R105" i="26"/>
  <c r="AA104" i="26"/>
  <c r="AB104" i="26" s="1"/>
  <c r="J108" i="26"/>
  <c r="H109" i="26"/>
  <c r="O106" i="25"/>
  <c r="P106" i="25" s="1"/>
  <c r="E109" i="26"/>
  <c r="G108" i="26"/>
  <c r="M106" i="25"/>
  <c r="Q106" i="25" s="1"/>
  <c r="AA104" i="25"/>
  <c r="AB104" i="25" s="1"/>
  <c r="H109" i="25"/>
  <c r="J108" i="25"/>
  <c r="K107" i="25"/>
  <c r="Q105" i="25"/>
  <c r="R105" i="25" s="1"/>
  <c r="E109" i="25"/>
  <c r="G108" i="25"/>
  <c r="Q105" i="23"/>
  <c r="R105" i="23" s="1"/>
  <c r="M106" i="24"/>
  <c r="N106" i="24"/>
  <c r="Q105" i="24"/>
  <c r="R105" i="24" s="1"/>
  <c r="O106" i="24"/>
  <c r="P106" i="24" s="1"/>
  <c r="AA104" i="24"/>
  <c r="AB104" i="24" s="1"/>
  <c r="Q107" i="10"/>
  <c r="H109" i="24"/>
  <c r="J108" i="24"/>
  <c r="K107" i="24"/>
  <c r="E109" i="24"/>
  <c r="G108" i="24"/>
  <c r="AA104" i="23"/>
  <c r="AB104" i="23" s="1"/>
  <c r="O106" i="23"/>
  <c r="P106" i="23" s="1"/>
  <c r="M106" i="23"/>
  <c r="N106" i="23"/>
  <c r="L106" i="23"/>
  <c r="H109" i="23"/>
  <c r="J108" i="23"/>
  <c r="L108" i="10"/>
  <c r="E109" i="23"/>
  <c r="G108" i="23"/>
  <c r="M108" i="10"/>
  <c r="N108" i="10"/>
  <c r="O108" i="10"/>
  <c r="P108" i="10" s="1"/>
  <c r="I110" i="10"/>
  <c r="J109" i="10"/>
  <c r="K109" i="10" s="1"/>
  <c r="W111" i="27" l="1"/>
  <c r="W111" i="26"/>
  <c r="W111" i="25"/>
  <c r="W111" i="24"/>
  <c r="W110" i="23"/>
  <c r="W111" i="10"/>
  <c r="N107" i="23"/>
  <c r="Q107" i="23" s="1"/>
  <c r="L107" i="23"/>
  <c r="O107" i="23"/>
  <c r="P107" i="23" s="1"/>
  <c r="L107" i="27"/>
  <c r="Q106" i="26"/>
  <c r="R106" i="26" s="1"/>
  <c r="O107" i="27"/>
  <c r="P107" i="27" s="1"/>
  <c r="Q106" i="27"/>
  <c r="R106" i="27" s="1"/>
  <c r="R107" i="10"/>
  <c r="AA107" i="10" s="1"/>
  <c r="AB107" i="10" s="1"/>
  <c r="M107" i="27"/>
  <c r="Q107" i="27" s="1"/>
  <c r="L107" i="25"/>
  <c r="L107" i="26"/>
  <c r="N107" i="26"/>
  <c r="E110" i="27"/>
  <c r="G109" i="27"/>
  <c r="AA105" i="27"/>
  <c r="AB105" i="27" s="1"/>
  <c r="H110" i="27"/>
  <c r="J109" i="27"/>
  <c r="K108" i="27"/>
  <c r="O107" i="26"/>
  <c r="P107" i="26" s="1"/>
  <c r="K108" i="26"/>
  <c r="M108" i="26" s="1"/>
  <c r="M107" i="26"/>
  <c r="AA105" i="26"/>
  <c r="AB105" i="26" s="1"/>
  <c r="H110" i="26"/>
  <c r="J109" i="26"/>
  <c r="E110" i="26"/>
  <c r="G109" i="26"/>
  <c r="Q106" i="24"/>
  <c r="R106" i="24" s="1"/>
  <c r="AA105" i="25"/>
  <c r="AB105" i="25" s="1"/>
  <c r="R106" i="25"/>
  <c r="H110" i="25"/>
  <c r="J109" i="25"/>
  <c r="N107" i="25"/>
  <c r="O107" i="25"/>
  <c r="P107" i="25" s="1"/>
  <c r="M107" i="25"/>
  <c r="E110" i="25"/>
  <c r="G109" i="25"/>
  <c r="K108" i="25"/>
  <c r="N107" i="24"/>
  <c r="M107" i="24"/>
  <c r="O107" i="24"/>
  <c r="P107" i="24" s="1"/>
  <c r="L107" i="24"/>
  <c r="K108" i="24"/>
  <c r="K108" i="23"/>
  <c r="M108" i="23" s="1"/>
  <c r="G109" i="24"/>
  <c r="E110" i="24"/>
  <c r="H110" i="24"/>
  <c r="J109" i="24"/>
  <c r="AA105" i="24"/>
  <c r="AB105" i="24" s="1"/>
  <c r="Q106" i="23"/>
  <c r="R106" i="23" s="1"/>
  <c r="AA105" i="23"/>
  <c r="AB105" i="23" s="1"/>
  <c r="H110" i="23"/>
  <c r="J109" i="23"/>
  <c r="E110" i="23"/>
  <c r="G109" i="23"/>
  <c r="O109" i="10"/>
  <c r="P109" i="10" s="1"/>
  <c r="M109" i="10"/>
  <c r="N109" i="10"/>
  <c r="Q108" i="10"/>
  <c r="I111" i="10"/>
  <c r="J110" i="10"/>
  <c r="K110" i="10" s="1"/>
  <c r="L109" i="10"/>
  <c r="W112" i="27" l="1"/>
  <c r="W112" i="26"/>
  <c r="W112" i="25"/>
  <c r="W112" i="24"/>
  <c r="W111" i="23"/>
  <c r="W112" i="10"/>
  <c r="L108" i="27"/>
  <c r="O108" i="26"/>
  <c r="P108" i="26" s="1"/>
  <c r="K109" i="27"/>
  <c r="O109" i="27" s="1"/>
  <c r="R108" i="10"/>
  <c r="AA108" i="10" s="1"/>
  <c r="AB108" i="10" s="1"/>
  <c r="L108" i="25"/>
  <c r="Q107" i="26"/>
  <c r="R107" i="26" s="1"/>
  <c r="N108" i="26"/>
  <c r="Q108" i="26" s="1"/>
  <c r="O108" i="23"/>
  <c r="P108" i="23" s="1"/>
  <c r="H111" i="27"/>
  <c r="J110" i="27"/>
  <c r="E111" i="27"/>
  <c r="G110" i="27"/>
  <c r="L108" i="23"/>
  <c r="L108" i="26"/>
  <c r="O108" i="27"/>
  <c r="P108" i="27" s="1"/>
  <c r="N108" i="27"/>
  <c r="M108" i="27"/>
  <c r="R107" i="27"/>
  <c r="AA106" i="27"/>
  <c r="AB106" i="27" s="1"/>
  <c r="N108" i="23"/>
  <c r="Q108" i="23" s="1"/>
  <c r="E111" i="26"/>
  <c r="G110" i="26"/>
  <c r="AA106" i="26"/>
  <c r="AB106" i="26" s="1"/>
  <c r="H111" i="26"/>
  <c r="J110" i="26"/>
  <c r="K109" i="26"/>
  <c r="K109" i="25"/>
  <c r="O108" i="25"/>
  <c r="P108" i="25" s="1"/>
  <c r="N108" i="25"/>
  <c r="M108" i="25"/>
  <c r="Q107" i="25"/>
  <c r="R107" i="25" s="1"/>
  <c r="H111" i="25"/>
  <c r="J110" i="25"/>
  <c r="Q107" i="24"/>
  <c r="R107" i="24" s="1"/>
  <c r="AA106" i="25"/>
  <c r="AB106" i="25" s="1"/>
  <c r="E111" i="25"/>
  <c r="G110" i="25"/>
  <c r="L108" i="24"/>
  <c r="K109" i="24"/>
  <c r="H111" i="24"/>
  <c r="J110" i="24"/>
  <c r="AA106" i="24"/>
  <c r="AB106" i="24" s="1"/>
  <c r="E111" i="24"/>
  <c r="G110" i="24"/>
  <c r="O108" i="24"/>
  <c r="P108" i="24" s="1"/>
  <c r="N108" i="24"/>
  <c r="M108" i="24"/>
  <c r="R107" i="23"/>
  <c r="AA106" i="23"/>
  <c r="AB106" i="23" s="1"/>
  <c r="H111" i="23"/>
  <c r="J110" i="23"/>
  <c r="E111" i="23"/>
  <c r="G110" i="23"/>
  <c r="K109" i="23"/>
  <c r="Q109" i="10"/>
  <c r="L110" i="10"/>
  <c r="M110" i="10"/>
  <c r="N110" i="10"/>
  <c r="O110" i="10"/>
  <c r="P110" i="10" s="1"/>
  <c r="I112" i="10"/>
  <c r="J111" i="10"/>
  <c r="K111" i="10" s="1"/>
  <c r="W113" i="27" l="1"/>
  <c r="W113" i="26"/>
  <c r="W113" i="25"/>
  <c r="W113" i="24"/>
  <c r="W112" i="23"/>
  <c r="W113" i="10"/>
  <c r="R109" i="10"/>
  <c r="AA109" i="10" s="1"/>
  <c r="AB109" i="10" s="1"/>
  <c r="L109" i="25"/>
  <c r="M109" i="27"/>
  <c r="N109" i="27"/>
  <c r="L109" i="27"/>
  <c r="K110" i="26"/>
  <c r="O110" i="26" s="1"/>
  <c r="Q108" i="27"/>
  <c r="R108" i="27" s="1"/>
  <c r="O109" i="25"/>
  <c r="P109" i="25" s="1"/>
  <c r="N109" i="25"/>
  <c r="K110" i="27"/>
  <c r="N110" i="27" s="1"/>
  <c r="AA107" i="27"/>
  <c r="AB107" i="27" s="1"/>
  <c r="H112" i="27"/>
  <c r="J111" i="27"/>
  <c r="L109" i="26"/>
  <c r="P109" i="27"/>
  <c r="E112" i="27"/>
  <c r="G111" i="27"/>
  <c r="M109" i="25"/>
  <c r="H112" i="26"/>
  <c r="J111" i="26"/>
  <c r="E112" i="26"/>
  <c r="G111" i="26"/>
  <c r="N109" i="26"/>
  <c r="M109" i="26"/>
  <c r="O109" i="26"/>
  <c r="P109" i="26" s="1"/>
  <c r="AA107" i="26"/>
  <c r="AB107" i="26" s="1"/>
  <c r="R108" i="26"/>
  <c r="Q108" i="25"/>
  <c r="R108" i="25" s="1"/>
  <c r="K110" i="25"/>
  <c r="M110" i="25" s="1"/>
  <c r="L109" i="24"/>
  <c r="E112" i="25"/>
  <c r="G111" i="25"/>
  <c r="AA107" i="25"/>
  <c r="AB107" i="25" s="1"/>
  <c r="H112" i="25"/>
  <c r="J111" i="25"/>
  <c r="K110" i="23"/>
  <c r="M110" i="23" s="1"/>
  <c r="Q108" i="24"/>
  <c r="R108" i="24" s="1"/>
  <c r="K110" i="24"/>
  <c r="N110" i="24" s="1"/>
  <c r="H112" i="24"/>
  <c r="J111" i="24"/>
  <c r="E112" i="24"/>
  <c r="G111" i="24"/>
  <c r="AA107" i="24"/>
  <c r="AB107" i="24" s="1"/>
  <c r="N109" i="24"/>
  <c r="M109" i="24"/>
  <c r="O109" i="24"/>
  <c r="P109" i="24" s="1"/>
  <c r="H112" i="23"/>
  <c r="J111" i="23"/>
  <c r="G111" i="23"/>
  <c r="E112" i="23"/>
  <c r="N109" i="23"/>
  <c r="M109" i="23"/>
  <c r="O109" i="23"/>
  <c r="P109" i="23" s="1"/>
  <c r="L109" i="23"/>
  <c r="AA107" i="23"/>
  <c r="AB107" i="23" s="1"/>
  <c r="R108" i="23"/>
  <c r="L111" i="10"/>
  <c r="O111" i="10"/>
  <c r="P111" i="10" s="1"/>
  <c r="M111" i="10"/>
  <c r="N111" i="10"/>
  <c r="Q110" i="10"/>
  <c r="R110" i="10" s="1"/>
  <c r="AA110" i="10" s="1"/>
  <c r="AB110" i="10" s="1"/>
  <c r="I113" i="10"/>
  <c r="J112" i="10"/>
  <c r="K112" i="10" s="1"/>
  <c r="F9" i="31" a="1"/>
  <c r="H9" i="31" a="1"/>
  <c r="L110" i="26" l="1"/>
  <c r="H9" i="31"/>
  <c r="F9" i="31"/>
  <c r="W114" i="27"/>
  <c r="W114" i="26"/>
  <c r="W114" i="25"/>
  <c r="W114" i="24"/>
  <c r="W113" i="23"/>
  <c r="W114" i="10"/>
  <c r="Q109" i="27"/>
  <c r="R109" i="27" s="1"/>
  <c r="M110" i="26"/>
  <c r="N110" i="26"/>
  <c r="Q109" i="25"/>
  <c r="R109" i="25" s="1"/>
  <c r="L110" i="27"/>
  <c r="K111" i="27"/>
  <c r="M111" i="27" s="1"/>
  <c r="M110" i="27"/>
  <c r="Q110" i="27" s="1"/>
  <c r="O110" i="27"/>
  <c r="P110" i="27" s="1"/>
  <c r="K111" i="26"/>
  <c r="M111" i="26" s="1"/>
  <c r="Q109" i="26"/>
  <c r="R109" i="26" s="1"/>
  <c r="H113" i="27"/>
  <c r="J112" i="27"/>
  <c r="E113" i="27"/>
  <c r="G112" i="27"/>
  <c r="AA108" i="27"/>
  <c r="AB108" i="27" s="1"/>
  <c r="P110" i="26"/>
  <c r="N110" i="23"/>
  <c r="Q110" i="23" s="1"/>
  <c r="L110" i="25"/>
  <c r="E113" i="26"/>
  <c r="G112" i="26"/>
  <c r="K111" i="25"/>
  <c r="O111" i="25" s="1"/>
  <c r="N110" i="25"/>
  <c r="Q110" i="25" s="1"/>
  <c r="AA108" i="26"/>
  <c r="AB108" i="26" s="1"/>
  <c r="H113" i="26"/>
  <c r="J112" i="26"/>
  <c r="O110" i="25"/>
  <c r="P110" i="25" s="1"/>
  <c r="O110" i="23"/>
  <c r="P110" i="23" s="1"/>
  <c r="L110" i="23"/>
  <c r="E113" i="25"/>
  <c r="G112" i="25"/>
  <c r="H113" i="25"/>
  <c r="J112" i="25"/>
  <c r="Q109" i="24"/>
  <c r="R109" i="24" s="1"/>
  <c r="O110" i="24"/>
  <c r="P110" i="24" s="1"/>
  <c r="AA108" i="25"/>
  <c r="AB108" i="25" s="1"/>
  <c r="L110" i="24"/>
  <c r="M110" i="24"/>
  <c r="Q110" i="24" s="1"/>
  <c r="E113" i="24"/>
  <c r="G112" i="24"/>
  <c r="AA108" i="24"/>
  <c r="AB108" i="24" s="1"/>
  <c r="K111" i="24"/>
  <c r="H113" i="24"/>
  <c r="J112" i="24"/>
  <c r="J112" i="23"/>
  <c r="H113" i="23"/>
  <c r="E113" i="23"/>
  <c r="G112" i="23"/>
  <c r="AA108" i="23"/>
  <c r="AB108" i="23" s="1"/>
  <c r="Q109" i="23"/>
  <c r="R109" i="23" s="1"/>
  <c r="K111" i="23"/>
  <c r="L112" i="10"/>
  <c r="M112" i="10"/>
  <c r="N112" i="10"/>
  <c r="O112" i="10"/>
  <c r="P112" i="10" s="1"/>
  <c r="Q111" i="10"/>
  <c r="R111" i="10" s="1"/>
  <c r="I114" i="10"/>
  <c r="J113" i="10"/>
  <c r="K113" i="10" s="1"/>
  <c r="G9" i="31" a="1"/>
  <c r="G9" i="31" l="1"/>
  <c r="K9" i="31" s="1"/>
  <c r="W115" i="27"/>
  <c r="W115" i="26"/>
  <c r="W115" i="25"/>
  <c r="W115" i="24"/>
  <c r="W114" i="23"/>
  <c r="W115" i="10"/>
  <c r="Q110" i="26"/>
  <c r="R110" i="26" s="1"/>
  <c r="L111" i="27"/>
  <c r="N111" i="26"/>
  <c r="Q111" i="26" s="1"/>
  <c r="L111" i="26"/>
  <c r="O111" i="27"/>
  <c r="P111" i="27" s="1"/>
  <c r="N111" i="27"/>
  <c r="Q111" i="27" s="1"/>
  <c r="K112" i="26"/>
  <c r="O112" i="26" s="1"/>
  <c r="O111" i="26"/>
  <c r="P111" i="26" s="1"/>
  <c r="N111" i="25"/>
  <c r="E114" i="27"/>
  <c r="G113" i="27"/>
  <c r="P111" i="25"/>
  <c r="L111" i="25"/>
  <c r="H114" i="27"/>
  <c r="J113" i="27"/>
  <c r="M111" i="25"/>
  <c r="AA109" i="27"/>
  <c r="AB109" i="27" s="1"/>
  <c r="R110" i="27"/>
  <c r="K112" i="27"/>
  <c r="L111" i="23"/>
  <c r="H114" i="26"/>
  <c r="J113" i="26"/>
  <c r="AA109" i="26"/>
  <c r="AB109" i="26" s="1"/>
  <c r="E114" i="26"/>
  <c r="G113" i="26"/>
  <c r="K112" i="25"/>
  <c r="O112" i="25" s="1"/>
  <c r="AA109" i="25"/>
  <c r="AB109" i="25" s="1"/>
  <c r="R110" i="25"/>
  <c r="H114" i="25"/>
  <c r="J113" i="25"/>
  <c r="G113" i="25"/>
  <c r="E114" i="25"/>
  <c r="L111" i="24"/>
  <c r="N111" i="24"/>
  <c r="M111" i="24"/>
  <c r="O111" i="24"/>
  <c r="P111" i="24" s="1"/>
  <c r="K112" i="24"/>
  <c r="E114" i="24"/>
  <c r="G113" i="24"/>
  <c r="H114" i="24"/>
  <c r="J113" i="24"/>
  <c r="AA109" i="24"/>
  <c r="AB109" i="24" s="1"/>
  <c r="R110" i="24"/>
  <c r="E114" i="23"/>
  <c r="G113" i="23"/>
  <c r="AA109" i="23"/>
  <c r="AB109" i="23" s="1"/>
  <c r="R110" i="23"/>
  <c r="N111" i="23"/>
  <c r="M111" i="23"/>
  <c r="O111" i="23"/>
  <c r="P111" i="23" s="1"/>
  <c r="H114" i="23"/>
  <c r="J113" i="23"/>
  <c r="K112" i="23"/>
  <c r="O113" i="10"/>
  <c r="P113" i="10" s="1"/>
  <c r="M113" i="10"/>
  <c r="N113" i="10"/>
  <c r="I115" i="10"/>
  <c r="J114" i="10"/>
  <c r="K114" i="10" s="1"/>
  <c r="Q112" i="10"/>
  <c r="R112" i="10" s="1"/>
  <c r="AA112" i="10" s="1"/>
  <c r="AB112" i="10" s="1"/>
  <c r="AA111" i="10"/>
  <c r="L113" i="10"/>
  <c r="L9" i="31" a="1"/>
  <c r="L9" i="31" l="1"/>
  <c r="W116" i="27"/>
  <c r="W116" i="26"/>
  <c r="W116" i="25"/>
  <c r="W116" i="24"/>
  <c r="W115" i="23"/>
  <c r="W116" i="10"/>
  <c r="K113" i="27"/>
  <c r="M113" i="27" s="1"/>
  <c r="M112" i="26"/>
  <c r="L112" i="26"/>
  <c r="P112" i="25"/>
  <c r="N112" i="26"/>
  <c r="P112" i="26"/>
  <c r="M112" i="25"/>
  <c r="Q111" i="25"/>
  <c r="R111" i="25" s="1"/>
  <c r="O112" i="27"/>
  <c r="P112" i="27" s="1"/>
  <c r="N112" i="27"/>
  <c r="M112" i="27"/>
  <c r="L112" i="27"/>
  <c r="R111" i="27"/>
  <c r="AA110" i="27"/>
  <c r="AB110" i="27" s="1"/>
  <c r="H115" i="27"/>
  <c r="J114" i="27"/>
  <c r="E115" i="27"/>
  <c r="G114" i="27"/>
  <c r="E115" i="26"/>
  <c r="G114" i="26"/>
  <c r="H115" i="26"/>
  <c r="J114" i="26"/>
  <c r="L112" i="25"/>
  <c r="R111" i="26"/>
  <c r="AA110" i="26"/>
  <c r="AB110" i="26" s="1"/>
  <c r="N112" i="25"/>
  <c r="K113" i="26"/>
  <c r="K113" i="25"/>
  <c r="J114" i="25"/>
  <c r="H115" i="25"/>
  <c r="E115" i="25"/>
  <c r="G114" i="25"/>
  <c r="AA110" i="25"/>
  <c r="AB110" i="25" s="1"/>
  <c r="Q111" i="24"/>
  <c r="R111" i="24" s="1"/>
  <c r="AA110" i="24"/>
  <c r="AB110" i="24" s="1"/>
  <c r="E115" i="24"/>
  <c r="G114" i="24"/>
  <c r="H115" i="24"/>
  <c r="J114" i="24"/>
  <c r="Q111" i="23"/>
  <c r="R111" i="23" s="1"/>
  <c r="K113" i="24"/>
  <c r="O112" i="24"/>
  <c r="P112" i="24" s="1"/>
  <c r="N112" i="24"/>
  <c r="M112" i="24"/>
  <c r="L112" i="24"/>
  <c r="K113" i="23"/>
  <c r="M113" i="23" s="1"/>
  <c r="O112" i="23"/>
  <c r="P112" i="23" s="1"/>
  <c r="N112" i="23"/>
  <c r="M112" i="23"/>
  <c r="E115" i="23"/>
  <c r="G114" i="23"/>
  <c r="H115" i="23"/>
  <c r="J114" i="23"/>
  <c r="AA110" i="23"/>
  <c r="AB110" i="23" s="1"/>
  <c r="L112" i="23"/>
  <c r="AB111" i="10"/>
  <c r="I116" i="10"/>
  <c r="J115" i="10"/>
  <c r="K115" i="10" s="1"/>
  <c r="L114" i="10"/>
  <c r="Q113" i="10"/>
  <c r="R113" i="10" s="1"/>
  <c r="AA113" i="10" s="1"/>
  <c r="AB113" i="10" s="1"/>
  <c r="O114" i="10"/>
  <c r="P114" i="10" s="1"/>
  <c r="N114" i="10"/>
  <c r="M114" i="10"/>
  <c r="W117" i="27" l="1"/>
  <c r="W117" i="26"/>
  <c r="W117" i="25"/>
  <c r="W117" i="24"/>
  <c r="W116" i="23"/>
  <c r="W117" i="10"/>
  <c r="N113" i="27"/>
  <c r="Q113" i="27" s="1"/>
  <c r="L113" i="27"/>
  <c r="O113" i="27"/>
  <c r="P113" i="27" s="1"/>
  <c r="Q112" i="25"/>
  <c r="R112" i="25" s="1"/>
  <c r="Q112" i="26"/>
  <c r="R112" i="26" s="1"/>
  <c r="L113" i="26"/>
  <c r="Q112" i="27"/>
  <c r="R112" i="27" s="1"/>
  <c r="K114" i="26"/>
  <c r="O114" i="26" s="1"/>
  <c r="L113" i="25"/>
  <c r="E116" i="27"/>
  <c r="G115" i="27"/>
  <c r="K114" i="27"/>
  <c r="AA111" i="27"/>
  <c r="AB111" i="27" s="1"/>
  <c r="H116" i="27"/>
  <c r="J115" i="27"/>
  <c r="K114" i="25"/>
  <c r="N113" i="25"/>
  <c r="N113" i="23"/>
  <c r="Q113" i="23" s="1"/>
  <c r="AA111" i="26"/>
  <c r="AB111" i="26" s="1"/>
  <c r="M113" i="25"/>
  <c r="N113" i="26"/>
  <c r="M113" i="26"/>
  <c r="O113" i="26"/>
  <c r="P113" i="26" s="1"/>
  <c r="H116" i="26"/>
  <c r="J115" i="26"/>
  <c r="O113" i="25"/>
  <c r="P113" i="25" s="1"/>
  <c r="E116" i="26"/>
  <c r="G115" i="26"/>
  <c r="E116" i="25"/>
  <c r="G115" i="25"/>
  <c r="AA111" i="25"/>
  <c r="AB111" i="25" s="1"/>
  <c r="H116" i="25"/>
  <c r="J115" i="25"/>
  <c r="O113" i="23"/>
  <c r="P113" i="23" s="1"/>
  <c r="L113" i="23"/>
  <c r="Q112" i="24"/>
  <c r="R112" i="24" s="1"/>
  <c r="L113" i="24"/>
  <c r="K114" i="24"/>
  <c r="N114" i="24" s="1"/>
  <c r="H116" i="24"/>
  <c r="J115" i="24"/>
  <c r="AA111" i="24"/>
  <c r="AB111" i="24" s="1"/>
  <c r="E116" i="24"/>
  <c r="G115" i="24"/>
  <c r="Q112" i="23"/>
  <c r="R112" i="23" s="1"/>
  <c r="N113" i="24"/>
  <c r="M113" i="24"/>
  <c r="O113" i="24"/>
  <c r="P113" i="24" s="1"/>
  <c r="AA111" i="23"/>
  <c r="AB111" i="23" s="1"/>
  <c r="K114" i="23"/>
  <c r="G115" i="23"/>
  <c r="E116" i="23"/>
  <c r="H116" i="23"/>
  <c r="J115" i="23"/>
  <c r="N115" i="10"/>
  <c r="O115" i="10"/>
  <c r="P115" i="10" s="1"/>
  <c r="M115" i="10"/>
  <c r="I117" i="10"/>
  <c r="J116" i="10"/>
  <c r="K116" i="10" s="1"/>
  <c r="Q114" i="10"/>
  <c r="R114" i="10" s="1"/>
  <c r="AA114" i="10" s="1"/>
  <c r="AB114" i="10" s="1"/>
  <c r="L115" i="10"/>
  <c r="W118" i="27" l="1"/>
  <c r="W118" i="26"/>
  <c r="W118" i="25"/>
  <c r="W118" i="24"/>
  <c r="W117" i="23"/>
  <c r="W118" i="10"/>
  <c r="K115" i="25"/>
  <c r="N115" i="25" s="1"/>
  <c r="L114" i="26"/>
  <c r="M114" i="26"/>
  <c r="N114" i="26"/>
  <c r="L114" i="25"/>
  <c r="K115" i="27"/>
  <c r="N115" i="27" s="1"/>
  <c r="O114" i="25"/>
  <c r="P114" i="25" s="1"/>
  <c r="O114" i="27"/>
  <c r="P114" i="27" s="1"/>
  <c r="N114" i="27"/>
  <c r="M114" i="27"/>
  <c r="M114" i="25"/>
  <c r="H117" i="27"/>
  <c r="J116" i="27"/>
  <c r="N114" i="25"/>
  <c r="L114" i="27"/>
  <c r="R113" i="27"/>
  <c r="AA112" i="27"/>
  <c r="AB112" i="27" s="1"/>
  <c r="E117" i="27"/>
  <c r="G116" i="27"/>
  <c r="Q113" i="26"/>
  <c r="R113" i="26" s="1"/>
  <c r="Q113" i="25"/>
  <c r="R113" i="25" s="1"/>
  <c r="P114" i="26"/>
  <c r="E117" i="26"/>
  <c r="G116" i="26"/>
  <c r="AA112" i="26"/>
  <c r="AB112" i="26" s="1"/>
  <c r="K115" i="26"/>
  <c r="H117" i="26"/>
  <c r="J116" i="26"/>
  <c r="L114" i="24"/>
  <c r="AA112" i="25"/>
  <c r="AB112" i="25" s="1"/>
  <c r="H117" i="25"/>
  <c r="J116" i="25"/>
  <c r="E117" i="25"/>
  <c r="G116" i="25"/>
  <c r="O114" i="24"/>
  <c r="P114" i="24" s="1"/>
  <c r="Q113" i="24"/>
  <c r="R113" i="24" s="1"/>
  <c r="M114" i="24"/>
  <c r="Q114" i="24" s="1"/>
  <c r="K115" i="24"/>
  <c r="AA112" i="24"/>
  <c r="AB112" i="24" s="1"/>
  <c r="E117" i="24"/>
  <c r="G116" i="24"/>
  <c r="H117" i="24"/>
  <c r="J116" i="24"/>
  <c r="K115" i="23"/>
  <c r="N115" i="23" s="1"/>
  <c r="J116" i="23"/>
  <c r="H117" i="23"/>
  <c r="O114" i="23"/>
  <c r="P114" i="23" s="1"/>
  <c r="N114" i="23"/>
  <c r="M114" i="23"/>
  <c r="L114" i="23"/>
  <c r="R113" i="23"/>
  <c r="AA112" i="23"/>
  <c r="AB112" i="23" s="1"/>
  <c r="E117" i="23"/>
  <c r="G116" i="23"/>
  <c r="L116" i="10"/>
  <c r="Q115" i="10"/>
  <c r="R115" i="10" s="1"/>
  <c r="AA115" i="10" s="1"/>
  <c r="AB115" i="10" s="1"/>
  <c r="I118" i="10"/>
  <c r="J117" i="10"/>
  <c r="K117" i="10" s="1"/>
  <c r="N116" i="10"/>
  <c r="M116" i="10"/>
  <c r="O116" i="10"/>
  <c r="P116" i="10" s="1"/>
  <c r="H8" i="31" a="1"/>
  <c r="F8" i="31" a="1"/>
  <c r="H8" i="31" l="1"/>
  <c r="F8" i="31"/>
  <c r="W119" i="27"/>
  <c r="W119" i="26"/>
  <c r="W119" i="25"/>
  <c r="W119" i="24"/>
  <c r="W118" i="23"/>
  <c r="W119" i="10"/>
  <c r="L115" i="25"/>
  <c r="M115" i="25"/>
  <c r="Q115" i="25" s="1"/>
  <c r="O115" i="25"/>
  <c r="P115" i="25" s="1"/>
  <c r="O115" i="27"/>
  <c r="P115" i="27" s="1"/>
  <c r="Q114" i="26"/>
  <c r="R114" i="26" s="1"/>
  <c r="Q114" i="25"/>
  <c r="R114" i="25" s="1"/>
  <c r="M115" i="27"/>
  <c r="Q115" i="27" s="1"/>
  <c r="L115" i="27"/>
  <c r="K116" i="27"/>
  <c r="M116" i="27" s="1"/>
  <c r="Q114" i="27"/>
  <c r="R114" i="27" s="1"/>
  <c r="AA113" i="27"/>
  <c r="AB113" i="27" s="1"/>
  <c r="H118" i="27"/>
  <c r="J117" i="27"/>
  <c r="G117" i="27"/>
  <c r="E118" i="27"/>
  <c r="L115" i="24"/>
  <c r="K116" i="26"/>
  <c r="O116" i="26" s="1"/>
  <c r="H118" i="26"/>
  <c r="J117" i="26"/>
  <c r="AA113" i="26"/>
  <c r="AB113" i="26" s="1"/>
  <c r="N115" i="26"/>
  <c r="M115" i="26"/>
  <c r="O115" i="26"/>
  <c r="P115" i="26" s="1"/>
  <c r="L115" i="26"/>
  <c r="E118" i="26"/>
  <c r="G117" i="26"/>
  <c r="K116" i="25"/>
  <c r="H118" i="25"/>
  <c r="J117" i="25"/>
  <c r="AA113" i="25"/>
  <c r="AB113" i="25" s="1"/>
  <c r="E118" i="25"/>
  <c r="G117" i="25"/>
  <c r="L115" i="23"/>
  <c r="O115" i="23"/>
  <c r="P115" i="23" s="1"/>
  <c r="M115" i="23"/>
  <c r="Q115" i="23" s="1"/>
  <c r="H118" i="24"/>
  <c r="J117" i="24"/>
  <c r="AA113" i="24"/>
  <c r="AB113" i="24" s="1"/>
  <c r="R114" i="24"/>
  <c r="E118" i="24"/>
  <c r="G117" i="24"/>
  <c r="N115" i="24"/>
  <c r="M115" i="24"/>
  <c r="O115" i="24"/>
  <c r="P115" i="24" s="1"/>
  <c r="K116" i="24"/>
  <c r="L117" i="10"/>
  <c r="G117" i="23"/>
  <c r="E118" i="23"/>
  <c r="AA113" i="23"/>
  <c r="AB113" i="23" s="1"/>
  <c r="H118" i="23"/>
  <c r="J117" i="23"/>
  <c r="Q114" i="23"/>
  <c r="R114" i="23" s="1"/>
  <c r="K116" i="23"/>
  <c r="Q116" i="10"/>
  <c r="R116" i="10" s="1"/>
  <c r="N117" i="10"/>
  <c r="O117" i="10"/>
  <c r="P117" i="10" s="1"/>
  <c r="M117" i="10"/>
  <c r="I119" i="10"/>
  <c r="J118" i="10"/>
  <c r="K118" i="10" s="1"/>
  <c r="G8" i="31" a="1"/>
  <c r="G8" i="31" l="1"/>
  <c r="K8" i="31" s="1"/>
  <c r="W120" i="27"/>
  <c r="W120" i="26"/>
  <c r="W120" i="25"/>
  <c r="W120" i="24"/>
  <c r="W119" i="23"/>
  <c r="W120" i="10"/>
  <c r="L116" i="25"/>
  <c r="L116" i="23"/>
  <c r="AA116" i="10"/>
  <c r="O116" i="27"/>
  <c r="P116" i="27" s="1"/>
  <c r="N116" i="27"/>
  <c r="Q116" i="27" s="1"/>
  <c r="L116" i="27"/>
  <c r="K117" i="27"/>
  <c r="M117" i="27" s="1"/>
  <c r="L116" i="26"/>
  <c r="M116" i="26"/>
  <c r="P116" i="26"/>
  <c r="N116" i="26"/>
  <c r="E119" i="27"/>
  <c r="G118" i="27"/>
  <c r="H119" i="27"/>
  <c r="J118" i="27"/>
  <c r="R115" i="27"/>
  <c r="AA114" i="27"/>
  <c r="AB114" i="27" s="1"/>
  <c r="N116" i="25"/>
  <c r="E119" i="26"/>
  <c r="G118" i="26"/>
  <c r="H119" i="26"/>
  <c r="J118" i="26"/>
  <c r="O116" i="25"/>
  <c r="P116" i="25" s="1"/>
  <c r="AA114" i="26"/>
  <c r="AB114" i="26" s="1"/>
  <c r="Q115" i="26"/>
  <c r="R115" i="26" s="1"/>
  <c r="K117" i="26"/>
  <c r="K117" i="25"/>
  <c r="M117" i="25" s="1"/>
  <c r="M116" i="25"/>
  <c r="G118" i="25"/>
  <c r="E119" i="25"/>
  <c r="R115" i="25"/>
  <c r="AA114" i="25"/>
  <c r="AB114" i="25" s="1"/>
  <c r="H119" i="25"/>
  <c r="J118" i="25"/>
  <c r="K117" i="23"/>
  <c r="O117" i="23" s="1"/>
  <c r="K117" i="24"/>
  <c r="O116" i="24"/>
  <c r="P116" i="24" s="1"/>
  <c r="N116" i="24"/>
  <c r="M116" i="24"/>
  <c r="E119" i="24"/>
  <c r="G118" i="24"/>
  <c r="H119" i="24"/>
  <c r="J118" i="24"/>
  <c r="Q115" i="24"/>
  <c r="R115" i="24" s="1"/>
  <c r="AA114" i="24"/>
  <c r="AB114" i="24" s="1"/>
  <c r="L116" i="24"/>
  <c r="R115" i="23"/>
  <c r="AA114" i="23"/>
  <c r="AB114" i="23" s="1"/>
  <c r="O116" i="23"/>
  <c r="P116" i="23" s="1"/>
  <c r="N116" i="23"/>
  <c r="M116" i="23"/>
  <c r="H119" i="23"/>
  <c r="J118" i="23"/>
  <c r="E119" i="23"/>
  <c r="G118" i="23"/>
  <c r="N118" i="10"/>
  <c r="O118" i="10"/>
  <c r="P118" i="10" s="1"/>
  <c r="M118" i="10"/>
  <c r="I120" i="10"/>
  <c r="J119" i="10"/>
  <c r="K119" i="10" s="1"/>
  <c r="L118" i="10"/>
  <c r="Q117" i="10"/>
  <c r="R117" i="10" s="1"/>
  <c r="L8" i="31" a="1"/>
  <c r="L8" i="31" l="1"/>
  <c r="W121" i="27"/>
  <c r="W121" i="26"/>
  <c r="W121" i="25"/>
  <c r="W121" i="24"/>
  <c r="W120" i="23"/>
  <c r="W121" i="10"/>
  <c r="N117" i="25"/>
  <c r="Q117" i="25" s="1"/>
  <c r="AB116" i="10"/>
  <c r="O117" i="27"/>
  <c r="P117" i="27" s="1"/>
  <c r="Q116" i="26"/>
  <c r="R116" i="26" s="1"/>
  <c r="Q116" i="25"/>
  <c r="R116" i="25" s="1"/>
  <c r="L117" i="27"/>
  <c r="M117" i="23"/>
  <c r="L117" i="23"/>
  <c r="K118" i="25"/>
  <c r="M118" i="25" s="1"/>
  <c r="N117" i="23"/>
  <c r="K118" i="27"/>
  <c r="N118" i="27" s="1"/>
  <c r="N117" i="27"/>
  <c r="Q117" i="27" s="1"/>
  <c r="H120" i="27"/>
  <c r="J119" i="27"/>
  <c r="AA115" i="27"/>
  <c r="AB115" i="27" s="1"/>
  <c r="R116" i="27"/>
  <c r="E120" i="27"/>
  <c r="G119" i="27"/>
  <c r="K118" i="26"/>
  <c r="N118" i="26" s="1"/>
  <c r="L117" i="25"/>
  <c r="N117" i="26"/>
  <c r="M117" i="26"/>
  <c r="O117" i="26"/>
  <c r="P117" i="26" s="1"/>
  <c r="AA115" i="26"/>
  <c r="AB115" i="26" s="1"/>
  <c r="H120" i="26"/>
  <c r="J119" i="26"/>
  <c r="O117" i="25"/>
  <c r="P117" i="25" s="1"/>
  <c r="L117" i="26"/>
  <c r="E120" i="26"/>
  <c r="G119" i="26"/>
  <c r="AA115" i="25"/>
  <c r="AB115" i="25" s="1"/>
  <c r="E120" i="25"/>
  <c r="G119" i="25"/>
  <c r="L117" i="24"/>
  <c r="H120" i="25"/>
  <c r="J119" i="25"/>
  <c r="Q116" i="24"/>
  <c r="R116" i="24" s="1"/>
  <c r="AA115" i="24"/>
  <c r="AB115" i="24" s="1"/>
  <c r="H120" i="24"/>
  <c r="J119" i="24"/>
  <c r="E120" i="24"/>
  <c r="G119" i="24"/>
  <c r="K118" i="24"/>
  <c r="N117" i="24"/>
  <c r="M117" i="24"/>
  <c r="O117" i="24"/>
  <c r="P117" i="24" s="1"/>
  <c r="K118" i="23"/>
  <c r="P117" i="23"/>
  <c r="Q116" i="23"/>
  <c r="R116" i="23" s="1"/>
  <c r="H120" i="23"/>
  <c r="J119" i="23"/>
  <c r="E120" i="23"/>
  <c r="G119" i="23"/>
  <c r="AA115" i="23"/>
  <c r="AB115" i="23" s="1"/>
  <c r="I121" i="10"/>
  <c r="J120" i="10"/>
  <c r="K120" i="10" s="1"/>
  <c r="Q118" i="10"/>
  <c r="R118" i="10" s="1"/>
  <c r="AA118" i="10" s="1"/>
  <c r="AB118" i="10" s="1"/>
  <c r="L119" i="10"/>
  <c r="AA117" i="10"/>
  <c r="AB117" i="10" s="1"/>
  <c r="M119" i="10"/>
  <c r="N119" i="10"/>
  <c r="O119" i="10"/>
  <c r="P119" i="10" s="1"/>
  <c r="W122" i="27" l="1"/>
  <c r="W122" i="26"/>
  <c r="W122" i="25"/>
  <c r="W122" i="24"/>
  <c r="W121" i="23"/>
  <c r="W122" i="10"/>
  <c r="J121" i="10"/>
  <c r="K121" i="10" s="1"/>
  <c r="M121" i="10" s="1"/>
  <c r="I122" i="10"/>
  <c r="O118" i="25"/>
  <c r="P118" i="25" s="1"/>
  <c r="N118" i="25"/>
  <c r="Q118" i="25" s="1"/>
  <c r="L118" i="25"/>
  <c r="O118" i="26"/>
  <c r="P118" i="26" s="1"/>
  <c r="L118" i="26"/>
  <c r="K119" i="27"/>
  <c r="N119" i="27" s="1"/>
  <c r="L118" i="27"/>
  <c r="L118" i="23"/>
  <c r="Q117" i="23"/>
  <c r="R117" i="23" s="1"/>
  <c r="O118" i="27"/>
  <c r="P118" i="27" s="1"/>
  <c r="M118" i="27"/>
  <c r="Q118" i="27" s="1"/>
  <c r="M118" i="26"/>
  <c r="Q118" i="26" s="1"/>
  <c r="R117" i="27"/>
  <c r="AA116" i="27"/>
  <c r="AB116" i="27" s="1"/>
  <c r="E121" i="27"/>
  <c r="G120" i="27"/>
  <c r="H121" i="27"/>
  <c r="J120" i="27"/>
  <c r="AA116" i="26"/>
  <c r="AB116" i="26" s="1"/>
  <c r="K119" i="26"/>
  <c r="E121" i="26"/>
  <c r="G120" i="26"/>
  <c r="H121" i="26"/>
  <c r="J120" i="26"/>
  <c r="Q117" i="26"/>
  <c r="R117" i="26" s="1"/>
  <c r="K119" i="25"/>
  <c r="O119" i="25" s="1"/>
  <c r="R117" i="25"/>
  <c r="AA116" i="25"/>
  <c r="AB116" i="25" s="1"/>
  <c r="H121" i="25"/>
  <c r="J120" i="25"/>
  <c r="L118" i="24"/>
  <c r="E121" i="25"/>
  <c r="G120" i="25"/>
  <c r="Q117" i="24"/>
  <c r="R117" i="24" s="1"/>
  <c r="N118" i="23"/>
  <c r="M118" i="23"/>
  <c r="O118" i="23"/>
  <c r="P118" i="23" s="1"/>
  <c r="H121" i="24"/>
  <c r="J120" i="24"/>
  <c r="E121" i="24"/>
  <c r="G120" i="24"/>
  <c r="AA116" i="24"/>
  <c r="AB116" i="24" s="1"/>
  <c r="O118" i="24"/>
  <c r="P118" i="24" s="1"/>
  <c r="N118" i="24"/>
  <c r="M118" i="24"/>
  <c r="K119" i="24"/>
  <c r="K119" i="23"/>
  <c r="O119" i="23" s="1"/>
  <c r="AA116" i="23"/>
  <c r="AB116" i="23" s="1"/>
  <c r="H121" i="23"/>
  <c r="J120" i="23"/>
  <c r="E121" i="23"/>
  <c r="G120" i="23"/>
  <c r="L120" i="10"/>
  <c r="Q119" i="10"/>
  <c r="R119" i="10" s="1"/>
  <c r="M120" i="10"/>
  <c r="N120" i="10"/>
  <c r="O120" i="10"/>
  <c r="P120" i="10" s="1"/>
  <c r="W123" i="27" l="1"/>
  <c r="W123" i="26"/>
  <c r="W123" i="25"/>
  <c r="W123" i="24"/>
  <c r="W122" i="23"/>
  <c r="W123" i="10"/>
  <c r="J121" i="27"/>
  <c r="H122" i="27"/>
  <c r="G121" i="27"/>
  <c r="E122" i="27"/>
  <c r="G121" i="26"/>
  <c r="E122" i="26"/>
  <c r="J121" i="26"/>
  <c r="H122" i="26"/>
  <c r="J121" i="25"/>
  <c r="H122" i="25"/>
  <c r="G121" i="25"/>
  <c r="E122" i="25"/>
  <c r="G121" i="24"/>
  <c r="E122" i="24"/>
  <c r="J121" i="24"/>
  <c r="H122" i="24"/>
  <c r="O121" i="10"/>
  <c r="P121" i="10" s="1"/>
  <c r="L121" i="10"/>
  <c r="N121" i="10"/>
  <c r="Q121" i="10" s="1"/>
  <c r="J121" i="23"/>
  <c r="H122" i="23"/>
  <c r="G121" i="23"/>
  <c r="E122" i="23"/>
  <c r="I123" i="10"/>
  <c r="J122" i="10"/>
  <c r="K122" i="10" s="1"/>
  <c r="P119" i="25"/>
  <c r="O119" i="27"/>
  <c r="P119" i="27" s="1"/>
  <c r="M119" i="27"/>
  <c r="Q119" i="27" s="1"/>
  <c r="L119" i="27"/>
  <c r="L119" i="25"/>
  <c r="K120" i="27"/>
  <c r="M120" i="27" s="1"/>
  <c r="AA117" i="27"/>
  <c r="AB117" i="27" s="1"/>
  <c r="R118" i="27"/>
  <c r="N119" i="25"/>
  <c r="AA117" i="26"/>
  <c r="AB117" i="26" s="1"/>
  <c r="R118" i="26"/>
  <c r="N119" i="26"/>
  <c r="M119" i="26"/>
  <c r="O119" i="26"/>
  <c r="P119" i="26" s="1"/>
  <c r="K120" i="25"/>
  <c r="O120" i="25" s="1"/>
  <c r="M119" i="25"/>
  <c r="K120" i="26"/>
  <c r="L119" i="26"/>
  <c r="Q118" i="23"/>
  <c r="R118" i="23" s="1"/>
  <c r="N119" i="23"/>
  <c r="AA117" i="25"/>
  <c r="AB117" i="25" s="1"/>
  <c r="R118" i="25"/>
  <c r="L119" i="23"/>
  <c r="M119" i="23"/>
  <c r="P119" i="23"/>
  <c r="Q118" i="24"/>
  <c r="R118" i="24" s="1"/>
  <c r="K120" i="24"/>
  <c r="O120" i="24" s="1"/>
  <c r="N119" i="24"/>
  <c r="M119" i="24"/>
  <c r="O119" i="24"/>
  <c r="P119" i="24" s="1"/>
  <c r="AA117" i="24"/>
  <c r="AB117" i="24" s="1"/>
  <c r="L119" i="24"/>
  <c r="AA117" i="23"/>
  <c r="AB117" i="23" s="1"/>
  <c r="K120" i="23"/>
  <c r="Q120" i="10"/>
  <c r="R120" i="10" s="1"/>
  <c r="AA119" i="10"/>
  <c r="AB119" i="10" s="1"/>
  <c r="F7" i="31" a="1"/>
  <c r="H7" i="31" a="1"/>
  <c r="F7" i="31" l="1"/>
  <c r="F3" i="31" s="1"/>
  <c r="H7" i="31"/>
  <c r="H3" i="31" s="1"/>
  <c r="W124" i="27"/>
  <c r="W124" i="26"/>
  <c r="W124" i="25"/>
  <c r="W124" i="24"/>
  <c r="W123" i="23"/>
  <c r="W124" i="10"/>
  <c r="K121" i="24"/>
  <c r="N121" i="24" s="1"/>
  <c r="K121" i="25"/>
  <c r="N121" i="25" s="1"/>
  <c r="K121" i="26"/>
  <c r="N121" i="26" s="1"/>
  <c r="K121" i="23"/>
  <c r="N121" i="23" s="1"/>
  <c r="L122" i="10"/>
  <c r="K121" i="27"/>
  <c r="M121" i="27" s="1"/>
  <c r="Q119" i="25"/>
  <c r="R119" i="25" s="1"/>
  <c r="G122" i="27"/>
  <c r="E123" i="27"/>
  <c r="J122" i="27"/>
  <c r="H123" i="27"/>
  <c r="G122" i="26"/>
  <c r="E123" i="26"/>
  <c r="J122" i="26"/>
  <c r="H123" i="26"/>
  <c r="G122" i="25"/>
  <c r="E123" i="25"/>
  <c r="J122" i="25"/>
  <c r="H123" i="25"/>
  <c r="J122" i="24"/>
  <c r="H123" i="24"/>
  <c r="G122" i="24"/>
  <c r="E123" i="24"/>
  <c r="G122" i="23"/>
  <c r="E123" i="23"/>
  <c r="J122" i="23"/>
  <c r="H123" i="23"/>
  <c r="O122" i="10"/>
  <c r="P122" i="10" s="1"/>
  <c r="M122" i="10"/>
  <c r="N122" i="10"/>
  <c r="I124" i="10"/>
  <c r="J123" i="10"/>
  <c r="K123" i="10" s="1"/>
  <c r="P120" i="25"/>
  <c r="N120" i="27"/>
  <c r="Q120" i="27" s="1"/>
  <c r="O120" i="27"/>
  <c r="P120" i="27" s="1"/>
  <c r="L120" i="27"/>
  <c r="R119" i="27"/>
  <c r="AA118" i="27"/>
  <c r="AB118" i="27" s="1"/>
  <c r="Q119" i="24"/>
  <c r="R119" i="24" s="1"/>
  <c r="M120" i="25"/>
  <c r="N120" i="25"/>
  <c r="L120" i="25"/>
  <c r="Q119" i="26"/>
  <c r="R119" i="26" s="1"/>
  <c r="AA118" i="26"/>
  <c r="AB118" i="26" s="1"/>
  <c r="O120" i="26"/>
  <c r="P120" i="26" s="1"/>
  <c r="N120" i="26"/>
  <c r="M120" i="26"/>
  <c r="L120" i="26"/>
  <c r="Q119" i="23"/>
  <c r="R119" i="23" s="1"/>
  <c r="AA118" i="25"/>
  <c r="AB118" i="25" s="1"/>
  <c r="M120" i="24"/>
  <c r="N120" i="24"/>
  <c r="L120" i="24"/>
  <c r="L121" i="24" s="1"/>
  <c r="P120" i="24"/>
  <c r="AA118" i="24"/>
  <c r="AB118" i="24" s="1"/>
  <c r="O120" i="23"/>
  <c r="P120" i="23" s="1"/>
  <c r="N120" i="23"/>
  <c r="M120" i="23"/>
  <c r="AA118" i="23"/>
  <c r="AB118" i="23" s="1"/>
  <c r="L120" i="23"/>
  <c r="R121" i="10"/>
  <c r="AA120" i="10"/>
  <c r="AB120" i="10" s="1"/>
  <c r="G7" i="31" a="1"/>
  <c r="G7" i="31" l="1"/>
  <c r="W125" i="27"/>
  <c r="W125" i="26"/>
  <c r="W125" i="25"/>
  <c r="W125" i="24"/>
  <c r="W124" i="23"/>
  <c r="W125" i="10"/>
  <c r="O121" i="24"/>
  <c r="P121" i="24" s="1"/>
  <c r="M121" i="24"/>
  <c r="Q121" i="24" s="1"/>
  <c r="L121" i="25"/>
  <c r="N121" i="27"/>
  <c r="Q121" i="27" s="1"/>
  <c r="M121" i="26"/>
  <c r="Q121" i="26" s="1"/>
  <c r="L121" i="27"/>
  <c r="O121" i="25"/>
  <c r="P121" i="25" s="1"/>
  <c r="O121" i="27"/>
  <c r="P121" i="27" s="1"/>
  <c r="M121" i="25"/>
  <c r="Q121" i="25" s="1"/>
  <c r="L121" i="26"/>
  <c r="O121" i="23"/>
  <c r="P121" i="23" s="1"/>
  <c r="O121" i="26"/>
  <c r="P121" i="26" s="1"/>
  <c r="L121" i="23"/>
  <c r="M121" i="23"/>
  <c r="Q121" i="23" s="1"/>
  <c r="K122" i="25"/>
  <c r="O122" i="25" s="1"/>
  <c r="K122" i="26"/>
  <c r="N122" i="26" s="1"/>
  <c r="K122" i="27"/>
  <c r="J123" i="27"/>
  <c r="H124" i="27"/>
  <c r="G123" i="27"/>
  <c r="E124" i="27"/>
  <c r="J123" i="26"/>
  <c r="H124" i="26"/>
  <c r="G123" i="26"/>
  <c r="E124" i="26"/>
  <c r="J123" i="25"/>
  <c r="H124" i="25"/>
  <c r="G123" i="25"/>
  <c r="E124" i="25"/>
  <c r="K122" i="24"/>
  <c r="L122" i="24" s="1"/>
  <c r="G123" i="24"/>
  <c r="E124" i="24"/>
  <c r="J123" i="24"/>
  <c r="H124" i="24"/>
  <c r="K122" i="23"/>
  <c r="J123" i="23"/>
  <c r="H124" i="23"/>
  <c r="Q122" i="10"/>
  <c r="R122" i="10" s="1"/>
  <c r="G123" i="23"/>
  <c r="E124" i="23"/>
  <c r="I125" i="10"/>
  <c r="J124" i="10"/>
  <c r="K124" i="10" s="1"/>
  <c r="M123" i="10"/>
  <c r="N123" i="10"/>
  <c r="O123" i="10"/>
  <c r="P123" i="10" s="1"/>
  <c r="L123" i="10"/>
  <c r="Q120" i="26"/>
  <c r="R120" i="26" s="1"/>
  <c r="Q120" i="25"/>
  <c r="R120" i="25" s="1"/>
  <c r="AA119" i="27"/>
  <c r="AB119" i="27" s="1"/>
  <c r="R120" i="27"/>
  <c r="Q120" i="24"/>
  <c r="R120" i="24" s="1"/>
  <c r="AA119" i="26"/>
  <c r="AB119" i="26" s="1"/>
  <c r="AA119" i="25"/>
  <c r="AB119" i="25" s="1"/>
  <c r="AA119" i="24"/>
  <c r="AB119" i="24" s="1"/>
  <c r="Q120" i="23"/>
  <c r="R120" i="23" s="1"/>
  <c r="AA119" i="23"/>
  <c r="AB119" i="23" s="1"/>
  <c r="AA121" i="10"/>
  <c r="K7" i="31" l="1"/>
  <c r="G3" i="31"/>
  <c r="W126" i="27"/>
  <c r="W126" i="26"/>
  <c r="W126" i="25"/>
  <c r="W126" i="24"/>
  <c r="W125" i="23"/>
  <c r="W126" i="10"/>
  <c r="L122" i="27"/>
  <c r="L122" i="25"/>
  <c r="N122" i="25"/>
  <c r="L122" i="23"/>
  <c r="M122" i="26"/>
  <c r="Q122" i="26" s="1"/>
  <c r="L122" i="26"/>
  <c r="O122" i="26"/>
  <c r="P122" i="26" s="1"/>
  <c r="M122" i="25"/>
  <c r="M122" i="27"/>
  <c r="O122" i="27"/>
  <c r="P122" i="27" s="1"/>
  <c r="N122" i="27"/>
  <c r="K123" i="27"/>
  <c r="G124" i="27"/>
  <c r="E125" i="27"/>
  <c r="J124" i="27"/>
  <c r="H125" i="27"/>
  <c r="P122" i="25"/>
  <c r="G124" i="26"/>
  <c r="E125" i="26"/>
  <c r="J124" i="26"/>
  <c r="H125" i="26"/>
  <c r="K123" i="26"/>
  <c r="M122" i="23"/>
  <c r="N122" i="24"/>
  <c r="M122" i="24"/>
  <c r="G124" i="25"/>
  <c r="E125" i="25"/>
  <c r="O122" i="24"/>
  <c r="P122" i="24" s="1"/>
  <c r="J124" i="25"/>
  <c r="H125" i="25"/>
  <c r="K123" i="25"/>
  <c r="Q123" i="10"/>
  <c r="R123" i="10" s="1"/>
  <c r="K123" i="24"/>
  <c r="O123" i="24" s="1"/>
  <c r="G124" i="24"/>
  <c r="E125" i="24"/>
  <c r="J124" i="24"/>
  <c r="H125" i="24"/>
  <c r="O122" i="23"/>
  <c r="P122" i="23" s="1"/>
  <c r="N122" i="23"/>
  <c r="J124" i="23"/>
  <c r="H125" i="23"/>
  <c r="G124" i="23"/>
  <c r="E125" i="23"/>
  <c r="L124" i="10"/>
  <c r="K123" i="23"/>
  <c r="O124" i="10"/>
  <c r="P124" i="10" s="1"/>
  <c r="M124" i="10"/>
  <c r="N124" i="10"/>
  <c r="AA122" i="10"/>
  <c r="AB122" i="10" s="1"/>
  <c r="I126" i="10"/>
  <c r="J125" i="10"/>
  <c r="K125" i="10" s="1"/>
  <c r="R121" i="27"/>
  <c r="AA120" i="27"/>
  <c r="AB120" i="27" s="1"/>
  <c r="R121" i="26"/>
  <c r="AA120" i="26"/>
  <c r="AB120" i="26" s="1"/>
  <c r="R121" i="25"/>
  <c r="AA120" i="25"/>
  <c r="AB120" i="25" s="1"/>
  <c r="R121" i="24"/>
  <c r="AA120" i="24"/>
  <c r="AB120" i="24" s="1"/>
  <c r="R121" i="23"/>
  <c r="AA120" i="23"/>
  <c r="AB120" i="23" s="1"/>
  <c r="AB121" i="10"/>
  <c r="L7" i="31" a="1"/>
  <c r="L7" i="31" l="1"/>
  <c r="L3" i="31" s="1"/>
  <c r="K3" i="31"/>
  <c r="W127" i="27"/>
  <c r="W127" i="26"/>
  <c r="W127" i="25"/>
  <c r="W127" i="24"/>
  <c r="W126" i="23"/>
  <c r="W127" i="10"/>
  <c r="L123" i="27"/>
  <c r="Q122" i="25"/>
  <c r="R122" i="25" s="1"/>
  <c r="Q122" i="27"/>
  <c r="R122" i="27" s="1"/>
  <c r="O123" i="27"/>
  <c r="P123" i="27" s="1"/>
  <c r="Q122" i="24"/>
  <c r="R122" i="24" s="1"/>
  <c r="N123" i="27"/>
  <c r="K124" i="27"/>
  <c r="M124" i="27" s="1"/>
  <c r="Q122" i="23"/>
  <c r="R122" i="23" s="1"/>
  <c r="M123" i="27"/>
  <c r="M123" i="24"/>
  <c r="K124" i="26"/>
  <c r="M124" i="26" s="1"/>
  <c r="AA121" i="27"/>
  <c r="AB121" i="27" s="1"/>
  <c r="J125" i="27"/>
  <c r="H126" i="27"/>
  <c r="G125" i="27"/>
  <c r="E126" i="27"/>
  <c r="G125" i="26"/>
  <c r="E126" i="26"/>
  <c r="L123" i="24"/>
  <c r="J125" i="26"/>
  <c r="H126" i="26"/>
  <c r="K124" i="24"/>
  <c r="O124" i="24" s="1"/>
  <c r="AA121" i="26"/>
  <c r="AB121" i="26" s="1"/>
  <c r="R122" i="26"/>
  <c r="O123" i="26"/>
  <c r="P123" i="26" s="1"/>
  <c r="M123" i="26"/>
  <c r="N123" i="26"/>
  <c r="L123" i="26"/>
  <c r="P123" i="24"/>
  <c r="K124" i="25"/>
  <c r="N124" i="25" s="1"/>
  <c r="AA121" i="25"/>
  <c r="AB121" i="25" s="1"/>
  <c r="J125" i="25"/>
  <c r="H126" i="25"/>
  <c r="G125" i="25"/>
  <c r="E126" i="25"/>
  <c r="N123" i="24"/>
  <c r="O123" i="25"/>
  <c r="P123" i="25" s="1"/>
  <c r="M123" i="25"/>
  <c r="N123" i="25"/>
  <c r="L123" i="25"/>
  <c r="G125" i="24"/>
  <c r="E126" i="24"/>
  <c r="K124" i="23"/>
  <c r="N124" i="23" s="1"/>
  <c r="J125" i="24"/>
  <c r="H126" i="24"/>
  <c r="AA121" i="24"/>
  <c r="AB121" i="24" s="1"/>
  <c r="G125" i="23"/>
  <c r="E126" i="23"/>
  <c r="J125" i="23"/>
  <c r="H126" i="23"/>
  <c r="O123" i="23"/>
  <c r="P123" i="23" s="1"/>
  <c r="M123" i="23"/>
  <c r="N123" i="23"/>
  <c r="L123" i="23"/>
  <c r="AA121" i="23"/>
  <c r="AB121" i="23" s="1"/>
  <c r="I127" i="10"/>
  <c r="J127" i="10" s="1"/>
  <c r="K127" i="10" s="1"/>
  <c r="J126" i="10"/>
  <c r="K126" i="10" s="1"/>
  <c r="Q124" i="10"/>
  <c r="R124" i="10" s="1"/>
  <c r="M125" i="10"/>
  <c r="O125" i="10"/>
  <c r="P125" i="10" s="1"/>
  <c r="N125" i="10"/>
  <c r="AA123" i="10"/>
  <c r="AB123" i="10" s="1"/>
  <c r="L125" i="10"/>
  <c r="W127" i="23" l="1"/>
  <c r="Q123" i="27"/>
  <c r="O124" i="27"/>
  <c r="P124" i="27" s="1"/>
  <c r="Q123" i="24"/>
  <c r="R123" i="24" s="1"/>
  <c r="O124" i="26"/>
  <c r="P124" i="26" s="1"/>
  <c r="N124" i="26"/>
  <c r="Q124" i="26" s="1"/>
  <c r="L124" i="26"/>
  <c r="L124" i="27"/>
  <c r="N124" i="27"/>
  <c r="Q124" i="27" s="1"/>
  <c r="P124" i="24"/>
  <c r="N124" i="24"/>
  <c r="L124" i="24"/>
  <c r="M124" i="24"/>
  <c r="J126" i="27"/>
  <c r="H127" i="27"/>
  <c r="J127" i="27" s="1"/>
  <c r="G126" i="27"/>
  <c r="E127" i="27"/>
  <c r="G127" i="27" s="1"/>
  <c r="R123" i="27"/>
  <c r="AA122" i="27"/>
  <c r="AB122" i="27" s="1"/>
  <c r="K125" i="26"/>
  <c r="O125" i="26" s="1"/>
  <c r="K125" i="27"/>
  <c r="M124" i="25"/>
  <c r="Q124" i="25" s="1"/>
  <c r="Q123" i="26"/>
  <c r="R123" i="26" s="1"/>
  <c r="G126" i="26"/>
  <c r="E127" i="26"/>
  <c r="G127" i="26" s="1"/>
  <c r="J126" i="26"/>
  <c r="H127" i="26"/>
  <c r="J127" i="26" s="1"/>
  <c r="AA122" i="26"/>
  <c r="AB122" i="26" s="1"/>
  <c r="O124" i="25"/>
  <c r="P124" i="25" s="1"/>
  <c r="G126" i="25"/>
  <c r="E127" i="25"/>
  <c r="G127" i="25" s="1"/>
  <c r="Q123" i="25"/>
  <c r="R123" i="25" s="1"/>
  <c r="J126" i="25"/>
  <c r="H127" i="25"/>
  <c r="J127" i="25" s="1"/>
  <c r="K125" i="25"/>
  <c r="N125" i="25" s="1"/>
  <c r="M124" i="23"/>
  <c r="Q124" i="23" s="1"/>
  <c r="L124" i="25"/>
  <c r="K125" i="24"/>
  <c r="AA122" i="25"/>
  <c r="AB122" i="25" s="1"/>
  <c r="G126" i="24"/>
  <c r="E127" i="24"/>
  <c r="G127" i="24" s="1"/>
  <c r="L124" i="23"/>
  <c r="O124" i="23"/>
  <c r="P124" i="23" s="1"/>
  <c r="J126" i="24"/>
  <c r="H127" i="24"/>
  <c r="J127" i="24" s="1"/>
  <c r="AA122" i="24"/>
  <c r="AB122" i="24" s="1"/>
  <c r="K125" i="23"/>
  <c r="Q123" i="23"/>
  <c r="R123" i="23" s="1"/>
  <c r="J126" i="23"/>
  <c r="H127" i="23"/>
  <c r="J127" i="23" s="1"/>
  <c r="G126" i="23"/>
  <c r="E127" i="23"/>
  <c r="G127" i="23" s="1"/>
  <c r="AA122" i="23"/>
  <c r="AB122" i="23" s="1"/>
  <c r="L126" i="10"/>
  <c r="L127" i="10" s="1"/>
  <c r="M127" i="10"/>
  <c r="N127" i="10"/>
  <c r="O127" i="10"/>
  <c r="AA124" i="10"/>
  <c r="AB124" i="10" s="1"/>
  <c r="Q125" i="10"/>
  <c r="R125" i="10" s="1"/>
  <c r="O126" i="10"/>
  <c r="P126" i="10" s="1"/>
  <c r="M126" i="10"/>
  <c r="N126" i="10"/>
  <c r="K127" i="24" l="1"/>
  <c r="N127" i="24" s="1"/>
  <c r="K126" i="24"/>
  <c r="O126" i="24" s="1"/>
  <c r="L125" i="27"/>
  <c r="Q124" i="24"/>
  <c r="R124" i="24" s="1"/>
  <c r="L125" i="24"/>
  <c r="K126" i="27"/>
  <c r="O126" i="27" s="1"/>
  <c r="N125" i="26"/>
  <c r="K127" i="27"/>
  <c r="K126" i="26"/>
  <c r="O126" i="26" s="1"/>
  <c r="M125" i="25"/>
  <c r="Q125" i="25" s="1"/>
  <c r="K127" i="25"/>
  <c r="M127" i="25" s="1"/>
  <c r="O125" i="25"/>
  <c r="P125" i="25" s="1"/>
  <c r="L125" i="25"/>
  <c r="P125" i="26"/>
  <c r="M125" i="26"/>
  <c r="L125" i="26"/>
  <c r="AA123" i="27"/>
  <c r="AB123" i="27" s="1"/>
  <c r="R124" i="27"/>
  <c r="M125" i="27"/>
  <c r="N125" i="27"/>
  <c r="O125" i="27"/>
  <c r="P125" i="27" s="1"/>
  <c r="K127" i="26"/>
  <c r="K126" i="25"/>
  <c r="O126" i="25" s="1"/>
  <c r="R124" i="26"/>
  <c r="AA123" i="26"/>
  <c r="AB123" i="26" s="1"/>
  <c r="M125" i="24"/>
  <c r="N125" i="24"/>
  <c r="L125" i="23"/>
  <c r="K126" i="23"/>
  <c r="M126" i="23" s="1"/>
  <c r="O125" i="24"/>
  <c r="P125" i="24" s="1"/>
  <c r="R124" i="25"/>
  <c r="AA123" i="25"/>
  <c r="AB123" i="25" s="1"/>
  <c r="K127" i="23"/>
  <c r="N127" i="23" s="1"/>
  <c r="AA123" i="24"/>
  <c r="AB123" i="24" s="1"/>
  <c r="P127" i="10"/>
  <c r="M125" i="23"/>
  <c r="O125" i="23"/>
  <c r="P125" i="23" s="1"/>
  <c r="N125" i="23"/>
  <c r="R124" i="23"/>
  <c r="AA123" i="23"/>
  <c r="AB123" i="23" s="1"/>
  <c r="AA125" i="10"/>
  <c r="AB125" i="10" s="1"/>
  <c r="Q127" i="10"/>
  <c r="Q126" i="10"/>
  <c r="R126" i="10" s="1"/>
  <c r="M127" i="24" l="1"/>
  <c r="Q127" i="24" s="1"/>
  <c r="O127" i="24"/>
  <c r="P126" i="24"/>
  <c r="M126" i="24"/>
  <c r="N126" i="24"/>
  <c r="L126" i="24"/>
  <c r="L127" i="24" s="1"/>
  <c r="Q125" i="26"/>
  <c r="R125" i="26" s="1"/>
  <c r="Q125" i="24"/>
  <c r="R125" i="24" s="1"/>
  <c r="L126" i="27"/>
  <c r="L127" i="27" s="1"/>
  <c r="N127" i="25"/>
  <c r="Q127" i="25" s="1"/>
  <c r="N126" i="26"/>
  <c r="N126" i="27"/>
  <c r="M126" i="27"/>
  <c r="N127" i="27"/>
  <c r="O127" i="23"/>
  <c r="O127" i="25"/>
  <c r="P126" i="26"/>
  <c r="N126" i="25"/>
  <c r="M126" i="26"/>
  <c r="P126" i="27"/>
  <c r="L126" i="26"/>
  <c r="L127" i="26" s="1"/>
  <c r="M127" i="27"/>
  <c r="O127" i="27"/>
  <c r="P126" i="25"/>
  <c r="Q125" i="27"/>
  <c r="R125" i="27" s="1"/>
  <c r="AA124" i="27"/>
  <c r="AB124" i="27" s="1"/>
  <c r="O127" i="26"/>
  <c r="N127" i="26"/>
  <c r="M127" i="26"/>
  <c r="O126" i="23"/>
  <c r="P126" i="23" s="1"/>
  <c r="M126" i="25"/>
  <c r="AA124" i="26"/>
  <c r="AB124" i="26" s="1"/>
  <c r="L126" i="25"/>
  <c r="L127" i="25" s="1"/>
  <c r="M127" i="23"/>
  <c r="Q127" i="23" s="1"/>
  <c r="L126" i="23"/>
  <c r="L127" i="23" s="1"/>
  <c r="N126" i="23"/>
  <c r="Q126" i="23" s="1"/>
  <c r="Q125" i="23"/>
  <c r="R125" i="23" s="1"/>
  <c r="AA124" i="25"/>
  <c r="AB124" i="25" s="1"/>
  <c r="R125" i="25"/>
  <c r="AA124" i="24"/>
  <c r="AB124" i="24" s="1"/>
  <c r="AA124" i="23"/>
  <c r="AB124" i="23" s="1"/>
  <c r="R127" i="10"/>
  <c r="AA127" i="10" s="1"/>
  <c r="AB127" i="10" s="1"/>
  <c r="AA126" i="10"/>
  <c r="AB126" i="10" s="1"/>
  <c r="P127" i="24" l="1"/>
  <c r="Q126" i="26"/>
  <c r="R126" i="26" s="1"/>
  <c r="Q126" i="24"/>
  <c r="R126" i="24" s="1"/>
  <c r="Q127" i="27"/>
  <c r="Q126" i="27"/>
  <c r="R126" i="27" s="1"/>
  <c r="P127" i="26"/>
  <c r="Q126" i="25"/>
  <c r="R126" i="25" s="1"/>
  <c r="P127" i="27"/>
  <c r="P127" i="23"/>
  <c r="P127" i="25"/>
  <c r="AA125" i="27"/>
  <c r="AB125" i="27" s="1"/>
  <c r="Q127" i="26"/>
  <c r="AA125" i="26"/>
  <c r="AB125" i="26" s="1"/>
  <c r="AA125" i="25"/>
  <c r="AB125" i="25" s="1"/>
  <c r="AA125" i="24"/>
  <c r="AB125" i="24" s="1"/>
  <c r="AA125" i="23"/>
  <c r="AB125" i="23" s="1"/>
  <c r="R126" i="23"/>
  <c r="AA126" i="27" l="1"/>
  <c r="AB126" i="27" s="1"/>
  <c r="R127" i="27"/>
  <c r="AA127" i="27" s="1"/>
  <c r="AB127" i="27" s="1"/>
  <c r="AA126" i="26"/>
  <c r="AB126" i="26" s="1"/>
  <c r="R127" i="26"/>
  <c r="AA127" i="26" s="1"/>
  <c r="AB127" i="26" s="1"/>
  <c r="AA126" i="25"/>
  <c r="AB126" i="25" s="1"/>
  <c r="R127" i="25"/>
  <c r="AA127" i="25" s="1"/>
  <c r="AB127" i="25" s="1"/>
  <c r="AA126" i="24"/>
  <c r="AB126" i="24" s="1"/>
  <c r="R127" i="24"/>
  <c r="AA127" i="24" s="1"/>
  <c r="AB127" i="24" s="1"/>
  <c r="R127" i="23"/>
  <c r="AA127" i="23" s="1"/>
  <c r="AB127" i="23" s="1"/>
  <c r="AA126" i="23"/>
  <c r="AB126" i="2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<sst xmlns="http://schemas.openxmlformats.org/spreadsheetml/2006/main" count="384" uniqueCount="107">
  <si>
    <t>S1</t>
  </si>
  <si>
    <t>S2</t>
  </si>
  <si>
    <t>S3</t>
  </si>
  <si>
    <t>S4</t>
  </si>
  <si>
    <t>S5</t>
  </si>
  <si>
    <t>S6</t>
  </si>
  <si>
    <t>S7</t>
  </si>
  <si>
    <t>S8</t>
  </si>
  <si>
    <t>I</t>
  </si>
  <si>
    <t>SM</t>
  </si>
  <si>
    <t>TM</t>
  </si>
  <si>
    <t>Maksutulu</t>
  </si>
  <si>
    <t>S1  NGTS meetme seirenimekirja pikkus</t>
  </si>
  <si>
    <t>S2  Abivajadusega noorte osakaal</t>
  </si>
  <si>
    <t>Abivajadusega noorte arv</t>
  </si>
  <si>
    <t>S3  Abi saavate noorte tööhõive algtase</t>
  </si>
  <si>
    <t>S4  Abi saavate noorte tööhõive tase 6 kuu pärast</t>
  </si>
  <si>
    <t>S5  Abi saavate noorte tööhõive tase 12 kuu pärast</t>
  </si>
  <si>
    <t>S6  Abi saavate noorte töötasu algtase</t>
  </si>
  <si>
    <t>S7  Abi saavate noorte töötasu 6 kuu pärast</t>
  </si>
  <si>
    <t>S8  Abi saavate noorte töötasu 12 kuu pärast</t>
  </si>
  <si>
    <t>I1  Keskmine palgatõus aastas</t>
  </si>
  <si>
    <t>K1  NGTS meetme keskmine aastaeelarve</t>
  </si>
  <si>
    <t>K2  KOV spetsialisti tööaeg 1 nimekirja noore kohta</t>
  </si>
  <si>
    <t>K3  KOV spetsialisti tööaeg 1 abivajadusega noore kohta</t>
  </si>
  <si>
    <t>K4  KOV spetsialisti keskmine brutotöötasu</t>
  </si>
  <si>
    <t>6 kuu pärast noori rohkem tööl</t>
  </si>
  <si>
    <t>12 kuu pärast noori rohkem tööl</t>
  </si>
  <si>
    <t>töötasu</t>
  </si>
  <si>
    <t>palgatõusu parandus</t>
  </si>
  <si>
    <t>algtase</t>
  </si>
  <si>
    <t>töötasu1</t>
  </si>
  <si>
    <t>rohkem tööl</t>
  </si>
  <si>
    <t>hõivekasvu parandus</t>
  </si>
  <si>
    <t>I3  Loomulik tööhõive kasv aastas</t>
  </si>
  <si>
    <t>Rohkem töötasu</t>
  </si>
  <si>
    <t>NGTS kulud</t>
  </si>
  <si>
    <t>KOV1</t>
  </si>
  <si>
    <t>KOV2</t>
  </si>
  <si>
    <t>Kulud kokku</t>
  </si>
  <si>
    <t>Kulutõus</t>
  </si>
  <si>
    <t>Kulu2</t>
  </si>
  <si>
    <t>Saldo</t>
  </si>
  <si>
    <t>Maksud kokku</t>
  </si>
  <si>
    <t>I4 Diskontomäär aastas</t>
  </si>
  <si>
    <t>Diskonteeritud</t>
  </si>
  <si>
    <t>Noori hõives</t>
  </si>
  <si>
    <t>Brutotöötasu</t>
  </si>
  <si>
    <t>KOV TM</t>
  </si>
  <si>
    <t>Kumul BR TT</t>
  </si>
  <si>
    <t>Kumul maksud</t>
  </si>
  <si>
    <t>noori hõives</t>
  </si>
  <si>
    <t>KOV maksutulu</t>
  </si>
  <si>
    <t>KUMUL kov tm</t>
  </si>
  <si>
    <t>SALDO diskonteerimata</t>
  </si>
  <si>
    <t>SALDO diskonteeritud</t>
  </si>
  <si>
    <t>NGTS KOV kulud</t>
  </si>
  <si>
    <t>Kumul keskne kulu</t>
  </si>
  <si>
    <t>Kumul KOV kulu</t>
  </si>
  <si>
    <t>I1</t>
  </si>
  <si>
    <t>I2</t>
  </si>
  <si>
    <t>I3</t>
  </si>
  <si>
    <t>I4</t>
  </si>
  <si>
    <t>K1</t>
  </si>
  <si>
    <t>K2</t>
  </si>
  <si>
    <t>K3</t>
  </si>
  <si>
    <t>K4</t>
  </si>
  <si>
    <t>Sisendnäitaja</t>
  </si>
  <si>
    <t>I-IV seire näitajad</t>
  </si>
  <si>
    <t>IV seire näitajad</t>
  </si>
  <si>
    <t>Stsenaarium 1</t>
  </si>
  <si>
    <t>Stsenaarium 2</t>
  </si>
  <si>
    <t>Stsenaarium 3</t>
  </si>
  <si>
    <t>Stsenaarium 4</t>
  </si>
  <si>
    <t>---</t>
  </si>
  <si>
    <t>_I-IV</t>
  </si>
  <si>
    <t>_IV</t>
  </si>
  <si>
    <t>_s1</t>
  </si>
  <si>
    <t>_s2</t>
  </si>
  <si>
    <t>_s3</t>
  </si>
  <si>
    <t>_s4</t>
  </si>
  <si>
    <t xml:space="preserve">Esimene seire: </t>
  </si>
  <si>
    <t xml:space="preserve">Viimane seire: </t>
  </si>
  <si>
    <t xml:space="preserve">Prognoosi lõpukuupäev: </t>
  </si>
  <si>
    <t>KUU (abiväli)</t>
  </si>
  <si>
    <t>Seire alguskuupäev</t>
  </si>
  <si>
    <t>Seire nr</t>
  </si>
  <si>
    <t>Stsenaarium</t>
  </si>
  <si>
    <t>Parandusliige</t>
  </si>
  <si>
    <t>Kasutatakse nö algsaldode jaoks</t>
  </si>
  <si>
    <t>NGTS kesksed kulud</t>
  </si>
  <si>
    <t>Mudel töötab kuni 31.12.2027 (XX seireni)</t>
  </si>
  <si>
    <t>Helepunase taustaga töölehed on nö "tehnilised", seal midagi muuta ei tohiks</t>
  </si>
  <si>
    <t>Väljundnäitajad seirete kaupa kuni prognoosi lõpukuupäevani</t>
  </si>
  <si>
    <t>Töölehel 'Seaded' saab sisestada kuni 6 stsenaariumit koos sisendnäitajatega, mida saab töölehel 'Prognoos' kasutada iga konkreetse seire puhul (veerus A)</t>
  </si>
  <si>
    <t>Väljundnäitajate väärtused vastavalt valitud perioodile, seiretele ja stsenaariumitele, on töölehel 'Prognoos' reas 3</t>
  </si>
  <si>
    <t xml:space="preserve">Töölehel 'Prognoos' on muudetavad lahtrid sinist värvi </t>
  </si>
  <si>
    <t>- I3 (loomulik tööhõive kasv aastas) on sisuliselt hinnang kui paljud abivajadusega noored jõuaksid aasta jooksul tööle ka siis kui nad mingit tuge ei saaks. Praegu on see võetud Andmestik 3 kontrollgrupi vastava näitaja järgi.</t>
  </si>
  <si>
    <t>- I1, I2 ja I4 on seadetes praegu lihtsustusena väärtusega 0. Kui määrata tulude ja kulude aastakasv, siis tuleks kindlasti valida ka sobiv diskontomäär.</t>
  </si>
  <si>
    <t>- Tuluprognoosi sisendnäitajad (S1-S8) kahes olemasolevas stsenaariumis on määratletud Andmestike 2 ja 3 analüüsi tulemustest lähtuvalt.</t>
  </si>
  <si>
    <t>- K1-K4 sisendväärtused pärinevad TAT andmetest, rahandusministeeriumi palgastatistikast ja intervjuude/valideerimisseminari tagasisidest.</t>
  </si>
  <si>
    <t>IV</t>
  </si>
  <si>
    <t>I2 Kesksete kulude tõus aastas</t>
  </si>
  <si>
    <t>NB! Noorte palgakasvu esimese 12 kuu jooksul prognoosib mudel tulenevalt sisendväärtustest S6-S8 igal juhul, ka siis kui I1 = 0.</t>
  </si>
  <si>
    <t>Kõik töölehed on lukust lahti, s.o valemitega soovitame olla ettevaatlik</t>
  </si>
  <si>
    <t>NB! Mudel ei arvesta NGTS-i rakendamise kaudset tulu (vt ptk 7.4 aruandes).</t>
  </si>
  <si>
    <t>NB! Mudel ei arvesta NGTS-i rakendamise kaudset tulu (vt ptk 7.4 aruandes)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</si>
</sst>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\+0&quot; kuu&quot;"/>
    <numFmt numFmtId="165" formatCode="0.0000"/>
    <numFmt numFmtId="166" formatCode="#,##0\ &quot;€&quot;_-;\-\ #,##0\ &quot;€&quot;_-;_-* &quot;-&quot;??\ &quot;€&quot;_-;_-@_-"/>
    <numFmt numFmtId="167" formatCode="#,##0_ ;\-#,##0\ "/>
    <numFmt numFmtId="168" formatCode="[=1]0&quot; tund&quot;;0&quot; tundi&quot;"/>
    <numFmt numFmtId="169" formatCode="[=1]0.0&quot; tund&quot;;0.0&quot; tundi&quot;"/>
    <numFmt numFmtId="170" formatCode="0.0%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 applyAlignment="1">
      <alignment horizontal="center"/>
    </xf>
    <xf numFmtId="6" fontId="0" fillId="0" borderId="0" xfId="0" applyNumberFormat="1"/>
    <xf numFmtId="0" fontId="0" fillId="0" borderId="1" xfId="0" applyBorder="1"/>
    <xf numFmtId="164" fontId="0" fillId="0" borderId="0" xfId="0" quotePrefix="1" applyNumberFormat="1"/>
    <xf numFmtId="165" fontId="0" fillId="0" borderId="0" xfId="0" applyNumberFormat="1"/>
    <xf numFmtId="1" fontId="0" fillId="0" borderId="0" xfId="0" applyNumberFormat="1"/>
    <xf numFmtId="0" fontId="0" fillId="0" borderId="2" xfId="0" applyFill="1" applyBorder="1"/>
    <xf numFmtId="14" fontId="0" fillId="0" borderId="0" xfId="0" applyNumberFormat="1"/>
    <xf numFmtId="166" fontId="0" fillId="0" borderId="0" xfId="0" applyNumberFormat="1"/>
    <xf numFmtId="0" fontId="0" fillId="4" borderId="0" xfId="0" applyFill="1"/>
    <xf numFmtId="6" fontId="0" fillId="4" borderId="0" xfId="0" applyNumberFormat="1" applyFill="1"/>
    <xf numFmtId="6" fontId="0" fillId="5" borderId="0" xfId="0" applyNumberFormat="1" applyFill="1"/>
    <xf numFmtId="0" fontId="0" fillId="6" borderId="0" xfId="0" applyFill="1"/>
    <xf numFmtId="167" fontId="0" fillId="0" borderId="1" xfId="1" applyNumberFormat="1" applyFont="1" applyBorder="1" applyAlignment="1">
      <alignment horizontal="center"/>
    </xf>
    <xf numFmtId="0" fontId="0" fillId="2" borderId="0" xfId="0" applyFill="1"/>
    <xf numFmtId="6" fontId="0" fillId="2" borderId="0" xfId="0" applyNumberFormat="1" applyFill="1"/>
    <xf numFmtId="166" fontId="0" fillId="7" borderId="1" xfId="1" applyNumberFormat="1" applyFont="1" applyFill="1" applyBorder="1"/>
    <xf numFmtId="0" fontId="0" fillId="8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3" borderId="1" xfId="0" applyNumberFormat="1" applyFill="1" applyBorder="1"/>
    <xf numFmtId="10" fontId="0" fillId="3" borderId="1" xfId="0" applyNumberFormat="1" applyFill="1" applyBorder="1"/>
    <xf numFmtId="9" fontId="0" fillId="3" borderId="1" xfId="0" applyNumberFormat="1" applyFill="1" applyBorder="1"/>
    <xf numFmtId="6" fontId="0" fillId="3" borderId="1" xfId="0" applyNumberFormat="1" applyFill="1" applyBorder="1"/>
    <xf numFmtId="9" fontId="0" fillId="2" borderId="1" xfId="0" applyNumberFormat="1" applyFill="1" applyBorder="1"/>
    <xf numFmtId="6" fontId="0" fillId="7" borderId="1" xfId="0" applyNumberFormat="1" applyFill="1" applyBorder="1"/>
    <xf numFmtId="0" fontId="0" fillId="9" borderId="1" xfId="0" applyFill="1" applyBorder="1"/>
    <xf numFmtId="0" fontId="0" fillId="5" borderId="1" xfId="0" applyFill="1" applyBorder="1"/>
    <xf numFmtId="0" fontId="0" fillId="5" borderId="2" xfId="0" applyFill="1" applyBorder="1"/>
    <xf numFmtId="0" fontId="0" fillId="10" borderId="1" xfId="0" applyFill="1" applyBorder="1"/>
    <xf numFmtId="10" fontId="0" fillId="3" borderId="1" xfId="2" applyNumberFormat="1" applyFont="1" applyFill="1" applyBorder="1"/>
    <xf numFmtId="0" fontId="3" fillId="0" borderId="0" xfId="0" applyFont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quotePrefix="1" applyBorder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66" fontId="0" fillId="2" borderId="1" xfId="1" applyNumberFormat="1" applyFont="1" applyFill="1" applyBorder="1"/>
    <xf numFmtId="167" fontId="4" fillId="0" borderId="1" xfId="0" applyNumberFormat="1" applyFont="1" applyBorder="1" applyAlignment="1">
      <alignment horizontal="center"/>
    </xf>
    <xf numFmtId="166" fontId="0" fillId="11" borderId="1" xfId="1" applyNumberFormat="1" applyFont="1" applyFill="1" applyBorder="1"/>
    <xf numFmtId="0" fontId="0" fillId="7" borderId="1" xfId="0" applyFill="1" applyBorder="1" applyAlignment="1">
      <alignment horizontal="center" vertical="center" wrapText="1"/>
    </xf>
    <xf numFmtId="0" fontId="0" fillId="7" borderId="0" xfId="0" applyFill="1"/>
    <xf numFmtId="0" fontId="0" fillId="12" borderId="0" xfId="0" applyFill="1"/>
    <xf numFmtId="166" fontId="4" fillId="0" borderId="1" xfId="1" applyNumberFormat="1" applyFont="1" applyFill="1" applyBorder="1"/>
    <xf numFmtId="166" fontId="4" fillId="2" borderId="1" xfId="1" applyNumberFormat="1" applyFont="1" applyFill="1" applyBorder="1"/>
    <xf numFmtId="0" fontId="0" fillId="0" borderId="0" xfId="0" applyAlignment="1">
      <alignment horizontal="right" vertical="top"/>
    </xf>
    <xf numFmtId="0" fontId="0" fillId="7" borderId="0" xfId="0" applyFill="1" applyBorder="1" applyAlignment="1">
      <alignment horizontal="center"/>
    </xf>
    <xf numFmtId="0" fontId="0" fillId="7" borderId="0" xfId="0" applyFill="1" applyBorder="1" applyAlignment="1">
      <alignment horizontal="center" vertical="top"/>
    </xf>
    <xf numFmtId="14" fontId="0" fillId="7" borderId="0" xfId="0" applyNumberFormat="1" applyFill="1" applyBorder="1" applyAlignment="1">
      <alignment horizontal="center"/>
    </xf>
    <xf numFmtId="168" fontId="0" fillId="7" borderId="1" xfId="0" applyNumberFormat="1" applyFill="1" applyBorder="1"/>
    <xf numFmtId="0" fontId="0" fillId="0" borderId="5" xfId="0" applyBorder="1"/>
    <xf numFmtId="0" fontId="0" fillId="0" borderId="0" xfId="0" quotePrefix="1"/>
    <xf numFmtId="169" fontId="0" fillId="7" borderId="1" xfId="0" applyNumberFormat="1" applyFill="1" applyBorder="1"/>
    <xf numFmtId="170" fontId="0" fillId="2" borderId="1" xfId="0" applyNumberForma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428625</xdr:colOff>
      <xdr:row>2</xdr:row>
      <xdr:rowOff>76200</xdr:rowOff>
    </xdr:from>
    <xdr:to>
      <xdr:col>21</xdr:col>
      <xdr:colOff>530235</xdr:colOff>
      <xdr:row>27</xdr:row>
      <xdr:rowOff>74250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8EE0943-6EB3-47BE-B26B-7C9903EF1C55}"/>
            </a:ext>
          </a:extLst>
        </xdr:cNvPr>
        <xdr:cNvGrpSpPr/>
      </xdr:nvGrpSpPr>
      <xdr:grpSpPr>
        <a:xfrm>
          <a:off x="10534650" y="657225"/>
          <a:ext cx="5588010" cy="4760550"/>
          <a:chOff x="755641" y="123825"/>
          <a:chExt cx="5588010" cy="476055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E3510BA8-60AD-4FE0-9A77-35FBA358385C}"/>
              </a:ext>
            </a:extLst>
          </xdr:cNvPr>
          <xdr:cNvSpPr/>
        </xdr:nvSpPr>
        <xdr:spPr>
          <a:xfrm>
            <a:off x="2627503" y="1683047"/>
            <a:ext cx="1650245" cy="1628775"/>
          </a:xfrm>
          <a:prstGeom prst="rect">
            <a:avLst/>
          </a:prstGeom>
          <a:solidFill>
            <a:srgbClr val="0070C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t-EE" sz="1600">
                <a:latin typeface="IBM Plex Sans" panose="020B0503050203000203" pitchFamily="34" charset="0"/>
              </a:rPr>
              <a:t>NGTS-i</a:t>
            </a:r>
            <a:r>
              <a:rPr lang="et-EE" sz="1600" baseline="0">
                <a:latin typeface="IBM Plex Sans" panose="020B0503050203000203" pitchFamily="34" charset="0"/>
              </a:rPr>
              <a:t> kulu-tulu analüüsi mudel</a:t>
            </a:r>
            <a:endParaRPr lang="et-EE" sz="1600">
              <a:latin typeface="IBM Plex Sans" panose="020B0503050203000203" pitchFamily="34" charset="0"/>
            </a:endParaRPr>
          </a:p>
        </xdr:txBody>
      </xdr: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D8BD378B-3735-4F50-BEF0-7DBC39D2AFED}"/>
              </a:ext>
            </a:extLst>
          </xdr:cNvPr>
          <xdr:cNvGrpSpPr/>
        </xdr:nvGrpSpPr>
        <xdr:grpSpPr>
          <a:xfrm>
            <a:off x="2219757" y="1100327"/>
            <a:ext cx="418668" cy="2794214"/>
            <a:chOff x="2219757" y="1100327"/>
            <a:chExt cx="418668" cy="2794214"/>
          </a:xfrm>
        </xdr:grpSpPr>
        <xdr:cxnSp macro="">
          <xdr:nvCxnSpPr>
            <xdr:cNvPr id="81" name="Straight Arrow Connector 80">
              <a:extLst>
                <a:ext uri="{FF2B5EF4-FFF2-40B4-BE49-F238E27FC236}">
                  <a16:creationId xmlns:a16="http://schemas.microsoft.com/office/drawing/2014/main" id="{E2676858-7ADF-4288-B95B-39237C2B636F}"/>
                </a:ext>
              </a:extLst>
            </xdr:cNvPr>
            <xdr:cNvCxnSpPr/>
          </xdr:nvCxnSpPr>
          <xdr:spPr>
            <a:xfrm flipV="1">
              <a:off x="2222949" y="2619375"/>
              <a:ext cx="415476" cy="78375"/>
            </a:xfrm>
            <a:prstGeom prst="straightConnector1">
              <a:avLst/>
            </a:prstGeom>
            <a:ln w="25400">
              <a:solidFill>
                <a:schemeClr val="accent2"/>
              </a:solidFill>
              <a:prstDash val="sysDot"/>
              <a:tailEnd type="triangle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2" name="Straight Arrow Connector 81">
              <a:extLst>
                <a:ext uri="{FF2B5EF4-FFF2-40B4-BE49-F238E27FC236}">
                  <a16:creationId xmlns:a16="http://schemas.microsoft.com/office/drawing/2014/main" id="{E2704D5A-2402-4454-A5CB-29E643EB40EA}"/>
                </a:ext>
              </a:extLst>
            </xdr:cNvPr>
            <xdr:cNvCxnSpPr/>
          </xdr:nvCxnSpPr>
          <xdr:spPr>
            <a:xfrm flipV="1">
              <a:off x="2234052" y="2828925"/>
              <a:ext cx="394848" cy="259352"/>
            </a:xfrm>
            <a:prstGeom prst="straightConnector1">
              <a:avLst/>
            </a:prstGeom>
            <a:ln w="25400">
              <a:solidFill>
                <a:schemeClr val="accent2"/>
              </a:solidFill>
              <a:prstDash val="sysDot"/>
              <a:tailEnd type="triangle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3" name="Straight Arrow Connector 82">
              <a:extLst>
                <a:ext uri="{FF2B5EF4-FFF2-40B4-BE49-F238E27FC236}">
                  <a16:creationId xmlns:a16="http://schemas.microsoft.com/office/drawing/2014/main" id="{67856866-0601-4CC3-BEA8-6B3DCC6067EA}"/>
                </a:ext>
              </a:extLst>
            </xdr:cNvPr>
            <xdr:cNvCxnSpPr/>
          </xdr:nvCxnSpPr>
          <xdr:spPr>
            <a:xfrm>
              <a:off x="2240022" y="1897650"/>
              <a:ext cx="388878" cy="255000"/>
            </a:xfrm>
            <a:prstGeom prst="straightConnector1">
              <a:avLst/>
            </a:prstGeom>
            <a:ln w="25400">
              <a:solidFill>
                <a:schemeClr val="accent2"/>
              </a:solidFill>
              <a:prstDash val="sysDot"/>
              <a:tailEnd type="triangle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4" name="Straight Arrow Connector 83">
              <a:extLst>
                <a:ext uri="{FF2B5EF4-FFF2-40B4-BE49-F238E27FC236}">
                  <a16:creationId xmlns:a16="http://schemas.microsoft.com/office/drawing/2014/main" id="{58896F39-6B58-4DDE-BA1D-A807CE859B7A}"/>
                </a:ext>
              </a:extLst>
            </xdr:cNvPr>
            <xdr:cNvCxnSpPr>
              <a:stCxn id="65" idx="3"/>
            </xdr:cNvCxnSpPr>
          </xdr:nvCxnSpPr>
          <xdr:spPr>
            <a:xfrm flipV="1">
              <a:off x="2219762" y="3305175"/>
              <a:ext cx="399613" cy="589366"/>
            </a:xfrm>
            <a:prstGeom prst="straightConnector1">
              <a:avLst/>
            </a:prstGeom>
            <a:ln w="25400">
              <a:solidFill>
                <a:schemeClr val="accent2"/>
              </a:solidFill>
              <a:prstDash val="sysDot"/>
              <a:tailEnd type="triangle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5" name="Straight Arrow Connector 84">
              <a:extLst>
                <a:ext uri="{FF2B5EF4-FFF2-40B4-BE49-F238E27FC236}">
                  <a16:creationId xmlns:a16="http://schemas.microsoft.com/office/drawing/2014/main" id="{95C3DF2D-9917-486E-B6DC-5B0A62682031}"/>
                </a:ext>
              </a:extLst>
            </xdr:cNvPr>
            <xdr:cNvCxnSpPr/>
          </xdr:nvCxnSpPr>
          <xdr:spPr>
            <a:xfrm>
              <a:off x="2234052" y="2297700"/>
              <a:ext cx="404373" cy="83550"/>
            </a:xfrm>
            <a:prstGeom prst="straightConnector1">
              <a:avLst/>
            </a:prstGeom>
            <a:ln w="25400">
              <a:solidFill>
                <a:schemeClr val="accent2"/>
              </a:solidFill>
              <a:prstDash val="sysDot"/>
              <a:tailEnd type="triangle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6" name="Straight Arrow Connector 85">
              <a:extLst>
                <a:ext uri="{FF2B5EF4-FFF2-40B4-BE49-F238E27FC236}">
                  <a16:creationId xmlns:a16="http://schemas.microsoft.com/office/drawing/2014/main" id="{30194CFD-E5E3-45B1-9E24-B6D065D298B4}"/>
                </a:ext>
              </a:extLst>
            </xdr:cNvPr>
            <xdr:cNvCxnSpPr>
              <a:stCxn id="79" idx="3"/>
            </xdr:cNvCxnSpPr>
          </xdr:nvCxnSpPr>
          <xdr:spPr>
            <a:xfrm>
              <a:off x="2219757" y="1100327"/>
              <a:ext cx="418668" cy="595123"/>
            </a:xfrm>
            <a:prstGeom prst="straightConnector1">
              <a:avLst/>
            </a:prstGeom>
            <a:ln w="25400">
              <a:solidFill>
                <a:schemeClr val="accent2"/>
              </a:solidFill>
              <a:prstDash val="sysDot"/>
              <a:tailEnd type="triangle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7" name="Straight Arrow Connector 86">
              <a:extLst>
                <a:ext uri="{FF2B5EF4-FFF2-40B4-BE49-F238E27FC236}">
                  <a16:creationId xmlns:a16="http://schemas.microsoft.com/office/drawing/2014/main" id="{05A52672-A70F-49CC-B537-8D9F7C9905BE}"/>
                </a:ext>
              </a:extLst>
            </xdr:cNvPr>
            <xdr:cNvCxnSpPr>
              <a:stCxn id="77" idx="3"/>
            </xdr:cNvCxnSpPr>
          </xdr:nvCxnSpPr>
          <xdr:spPr>
            <a:xfrm>
              <a:off x="2219760" y="1499500"/>
              <a:ext cx="409140" cy="434075"/>
            </a:xfrm>
            <a:prstGeom prst="straightConnector1">
              <a:avLst/>
            </a:prstGeom>
            <a:ln w="25400">
              <a:solidFill>
                <a:schemeClr val="accent2"/>
              </a:solidFill>
              <a:prstDash val="sysDot"/>
              <a:tailEnd type="triangle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8" name="Straight Arrow Connector 87">
              <a:extLst>
                <a:ext uri="{FF2B5EF4-FFF2-40B4-BE49-F238E27FC236}">
                  <a16:creationId xmlns:a16="http://schemas.microsoft.com/office/drawing/2014/main" id="{B352C2DE-5F54-4F15-91E0-80D0F0D42E3D}"/>
                </a:ext>
              </a:extLst>
            </xdr:cNvPr>
            <xdr:cNvCxnSpPr>
              <a:stCxn id="67" idx="3"/>
            </xdr:cNvCxnSpPr>
          </xdr:nvCxnSpPr>
          <xdr:spPr>
            <a:xfrm flipV="1">
              <a:off x="2219757" y="3057525"/>
              <a:ext cx="409143" cy="437840"/>
            </a:xfrm>
            <a:prstGeom prst="straightConnector1">
              <a:avLst/>
            </a:prstGeom>
            <a:ln w="25400">
              <a:solidFill>
                <a:schemeClr val="accent2"/>
              </a:solidFill>
              <a:prstDash val="sysDot"/>
              <a:tailEnd type="triangle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252255E8-D2C2-40F8-8290-FD668BFBCD8C}"/>
              </a:ext>
            </a:extLst>
          </xdr:cNvPr>
          <xdr:cNvGrpSpPr/>
        </xdr:nvGrpSpPr>
        <xdr:grpSpPr>
          <a:xfrm>
            <a:off x="755641" y="920327"/>
            <a:ext cx="1464121" cy="3154214"/>
            <a:chOff x="755641" y="920327"/>
            <a:chExt cx="1464121" cy="3154214"/>
          </a:xfrm>
        </xdr:grpSpPr>
        <xdr:grpSp>
          <xdr:nvGrpSpPr>
            <xdr:cNvPr id="57" name="Group 56">
              <a:extLst>
                <a:ext uri="{FF2B5EF4-FFF2-40B4-BE49-F238E27FC236}">
                  <a16:creationId xmlns:a16="http://schemas.microsoft.com/office/drawing/2014/main" id="{FBA36598-CE1B-4135-8D33-80CC8474F075}"/>
                </a:ext>
              </a:extLst>
            </xdr:cNvPr>
            <xdr:cNvGrpSpPr/>
          </xdr:nvGrpSpPr>
          <xdr:grpSpPr>
            <a:xfrm>
              <a:off x="755641" y="920327"/>
              <a:ext cx="1464116" cy="360000"/>
              <a:chOff x="2268656" y="4832927"/>
              <a:chExt cx="1799996" cy="360000"/>
            </a:xfrm>
          </xdr:grpSpPr>
          <xdr:sp macro="" textlink="">
            <xdr:nvSpPr>
              <xdr:cNvPr id="79" name="Rectangle: Rounded Corners 78">
                <a:extLst>
                  <a:ext uri="{FF2B5EF4-FFF2-40B4-BE49-F238E27FC236}">
                    <a16:creationId xmlns:a16="http://schemas.microsoft.com/office/drawing/2014/main" id="{9EAC68AF-584A-4D7A-93F2-0C43C1979459}"/>
                  </a:ext>
                </a:extLst>
              </xdr:cNvPr>
              <xdr:cNvSpPr/>
            </xdr:nvSpPr>
            <xdr:spPr>
              <a:xfrm>
                <a:off x="2268656" y="4832927"/>
                <a:ext cx="1799996" cy="360000"/>
              </a:xfrm>
              <a:prstGeom prst="roundRect">
                <a:avLst/>
              </a:prstGeom>
              <a:solidFill>
                <a:schemeClr val="bg1"/>
              </a:solidFill>
              <a:ln w="19050">
                <a:solidFill>
                  <a:schemeClr val="accent2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et-EE" sz="900">
                    <a:solidFill>
                      <a:schemeClr val="accent2"/>
                    </a:solidFill>
                    <a:latin typeface="IBM Plex Sans" panose="020B0503050203000203" pitchFamily="34" charset="0"/>
                  </a:rPr>
                  <a:t>NGTS-i seirenimekirja pikkus</a:t>
                </a:r>
              </a:p>
            </xdr:txBody>
          </xdr:sp>
          <xdr:sp macro="" textlink="">
            <xdr:nvSpPr>
              <xdr:cNvPr id="80" name="TextBox 79">
                <a:extLst>
                  <a:ext uri="{FF2B5EF4-FFF2-40B4-BE49-F238E27FC236}">
                    <a16:creationId xmlns:a16="http://schemas.microsoft.com/office/drawing/2014/main" id="{FD38C19F-ACD2-48FA-AB46-1A4BB8DDCCAD}"/>
                  </a:ext>
                </a:extLst>
              </xdr:cNvPr>
              <xdr:cNvSpPr txBox="1"/>
            </xdr:nvSpPr>
            <xdr:spPr>
              <a:xfrm>
                <a:off x="3876283" y="4857750"/>
                <a:ext cx="148988" cy="13337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r>
                  <a:rPr lang="et-EE" sz="800" b="0">
                    <a:latin typeface="IBM Plex Sans" panose="020B0503050203000203" pitchFamily="34" charset="0"/>
                  </a:rPr>
                  <a:t>S1</a:t>
                </a:r>
              </a:p>
            </xdr:txBody>
          </xdr:sp>
        </xdr:grpSp>
        <xdr:grpSp>
          <xdr:nvGrpSpPr>
            <xdr:cNvPr id="58" name="Group 57">
              <a:extLst>
                <a:ext uri="{FF2B5EF4-FFF2-40B4-BE49-F238E27FC236}">
                  <a16:creationId xmlns:a16="http://schemas.microsoft.com/office/drawing/2014/main" id="{D17889BB-B77E-4324-98D9-AB18ECE52E9A}"/>
                </a:ext>
              </a:extLst>
            </xdr:cNvPr>
            <xdr:cNvGrpSpPr/>
          </xdr:nvGrpSpPr>
          <xdr:grpSpPr>
            <a:xfrm>
              <a:off x="755641" y="1319500"/>
              <a:ext cx="1464119" cy="360000"/>
              <a:chOff x="2268655" y="5229379"/>
              <a:chExt cx="1800000" cy="360000"/>
            </a:xfrm>
          </xdr:grpSpPr>
          <xdr:sp macro="" textlink="">
            <xdr:nvSpPr>
              <xdr:cNvPr id="77" name="Rectangle: Rounded Corners 76">
                <a:extLst>
                  <a:ext uri="{FF2B5EF4-FFF2-40B4-BE49-F238E27FC236}">
                    <a16:creationId xmlns:a16="http://schemas.microsoft.com/office/drawing/2014/main" id="{D683BA97-1E6A-46F7-ACDC-DB2A08A802FB}"/>
                  </a:ext>
                </a:extLst>
              </xdr:cNvPr>
              <xdr:cNvSpPr/>
            </xdr:nvSpPr>
            <xdr:spPr>
              <a:xfrm>
                <a:off x="2268655" y="5229379"/>
                <a:ext cx="1800000" cy="360000"/>
              </a:xfrm>
              <a:prstGeom prst="roundRect">
                <a:avLst/>
              </a:prstGeom>
              <a:solidFill>
                <a:schemeClr val="bg1"/>
              </a:solidFill>
              <a:ln w="19050">
                <a:solidFill>
                  <a:schemeClr val="accent2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et-EE" sz="900">
                    <a:solidFill>
                      <a:schemeClr val="accent2"/>
                    </a:solidFill>
                    <a:latin typeface="IBM Plex Sans" panose="020B0503050203000203" pitchFamily="34" charset="0"/>
                  </a:rPr>
                  <a:t>Abivajadusega noorte osakaal</a:t>
                </a:r>
              </a:p>
            </xdr:txBody>
          </xdr:sp>
          <xdr:sp macro="" textlink="">
            <xdr:nvSpPr>
              <xdr:cNvPr id="78" name="TextBox 77">
                <a:extLst>
                  <a:ext uri="{FF2B5EF4-FFF2-40B4-BE49-F238E27FC236}">
                    <a16:creationId xmlns:a16="http://schemas.microsoft.com/office/drawing/2014/main" id="{EEF53CD4-CC42-4C3E-A73F-838BFC903F12}"/>
                  </a:ext>
                </a:extLst>
              </xdr:cNvPr>
              <xdr:cNvSpPr txBox="1"/>
            </xdr:nvSpPr>
            <xdr:spPr>
              <a:xfrm>
                <a:off x="3875779" y="5238750"/>
                <a:ext cx="148988" cy="13337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r>
                  <a:rPr lang="et-EE" sz="800" b="0">
                    <a:latin typeface="IBM Plex Sans" panose="020B0503050203000203" pitchFamily="34" charset="0"/>
                  </a:rPr>
                  <a:t>S2</a:t>
                </a:r>
              </a:p>
            </xdr:txBody>
          </xdr:sp>
        </xdr:grpSp>
        <xdr:grpSp>
          <xdr:nvGrpSpPr>
            <xdr:cNvPr id="59" name="Group 58">
              <a:extLst>
                <a:ext uri="{FF2B5EF4-FFF2-40B4-BE49-F238E27FC236}">
                  <a16:creationId xmlns:a16="http://schemas.microsoft.com/office/drawing/2014/main" id="{7C99C751-6DF8-47B8-BB12-AE1A17093A32}"/>
                </a:ext>
              </a:extLst>
            </xdr:cNvPr>
            <xdr:cNvGrpSpPr/>
          </xdr:nvGrpSpPr>
          <xdr:grpSpPr>
            <a:xfrm>
              <a:off x="755641" y="1718673"/>
              <a:ext cx="1464119" cy="360000"/>
              <a:chOff x="2268655" y="5625831"/>
              <a:chExt cx="1800000" cy="360000"/>
            </a:xfrm>
          </xdr:grpSpPr>
          <xdr:sp macro="" textlink="">
            <xdr:nvSpPr>
              <xdr:cNvPr id="75" name="Rectangle: Rounded Corners 74">
                <a:extLst>
                  <a:ext uri="{FF2B5EF4-FFF2-40B4-BE49-F238E27FC236}">
                    <a16:creationId xmlns:a16="http://schemas.microsoft.com/office/drawing/2014/main" id="{581E26E9-2CD8-40C6-BD1F-0827A247A822}"/>
                  </a:ext>
                </a:extLst>
              </xdr:cNvPr>
              <xdr:cNvSpPr/>
            </xdr:nvSpPr>
            <xdr:spPr>
              <a:xfrm>
                <a:off x="2268655" y="5625831"/>
                <a:ext cx="1800000" cy="360000"/>
              </a:xfrm>
              <a:prstGeom prst="roundRect">
                <a:avLst/>
              </a:prstGeom>
              <a:solidFill>
                <a:schemeClr val="bg1"/>
              </a:solidFill>
              <a:ln w="19050">
                <a:solidFill>
                  <a:schemeClr val="accent2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et-EE" sz="900">
                    <a:solidFill>
                      <a:schemeClr val="accent2"/>
                    </a:solidFill>
                    <a:latin typeface="IBM Plex Sans" panose="020B0503050203000203" pitchFamily="34" charset="0"/>
                  </a:rPr>
                  <a:t>Tuge saavate noorte tööhõive algtase </a:t>
                </a:r>
              </a:p>
            </xdr:txBody>
          </xdr:sp>
          <xdr:sp macro="" textlink="">
            <xdr:nvSpPr>
              <xdr:cNvPr id="76" name="TextBox 75">
                <a:extLst>
                  <a:ext uri="{FF2B5EF4-FFF2-40B4-BE49-F238E27FC236}">
                    <a16:creationId xmlns:a16="http://schemas.microsoft.com/office/drawing/2014/main" id="{7690FDF8-8C61-4CF7-A135-6387E4D5666D}"/>
                  </a:ext>
                </a:extLst>
              </xdr:cNvPr>
              <xdr:cNvSpPr txBox="1"/>
            </xdr:nvSpPr>
            <xdr:spPr>
              <a:xfrm>
                <a:off x="3882612" y="5638800"/>
                <a:ext cx="148988" cy="13337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r>
                  <a:rPr lang="et-EE" sz="800" b="0">
                    <a:latin typeface="IBM Plex Sans" panose="020B0503050203000203" pitchFamily="34" charset="0"/>
                  </a:rPr>
                  <a:t>S3</a:t>
                </a:r>
              </a:p>
            </xdr:txBody>
          </xdr:sp>
        </xdr:grpSp>
        <xdr:grpSp>
          <xdr:nvGrpSpPr>
            <xdr:cNvPr id="60" name="Group 59">
              <a:extLst>
                <a:ext uri="{FF2B5EF4-FFF2-40B4-BE49-F238E27FC236}">
                  <a16:creationId xmlns:a16="http://schemas.microsoft.com/office/drawing/2014/main" id="{2C166AE1-DC54-470B-83D9-094305284485}"/>
                </a:ext>
              </a:extLst>
            </xdr:cNvPr>
            <xdr:cNvGrpSpPr/>
          </xdr:nvGrpSpPr>
          <xdr:grpSpPr>
            <a:xfrm>
              <a:off x="755641" y="2117846"/>
              <a:ext cx="1464119" cy="360000"/>
              <a:chOff x="2268656" y="6031808"/>
              <a:chExt cx="1800000" cy="360000"/>
            </a:xfrm>
          </xdr:grpSpPr>
          <xdr:sp macro="" textlink="">
            <xdr:nvSpPr>
              <xdr:cNvPr id="73" name="Rectangle: Rounded Corners 72">
                <a:extLst>
                  <a:ext uri="{FF2B5EF4-FFF2-40B4-BE49-F238E27FC236}">
                    <a16:creationId xmlns:a16="http://schemas.microsoft.com/office/drawing/2014/main" id="{A912F7AD-4CAE-49B6-B7A5-93F19A1582D0}"/>
                  </a:ext>
                </a:extLst>
              </xdr:cNvPr>
              <xdr:cNvSpPr/>
            </xdr:nvSpPr>
            <xdr:spPr>
              <a:xfrm>
                <a:off x="2268656" y="6031808"/>
                <a:ext cx="1800000" cy="360000"/>
              </a:xfrm>
              <a:prstGeom prst="roundRect">
                <a:avLst/>
              </a:prstGeom>
              <a:solidFill>
                <a:schemeClr val="bg1"/>
              </a:solidFill>
              <a:ln w="19050">
                <a:solidFill>
                  <a:schemeClr val="accent2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et-EE" sz="900" baseline="0">
                    <a:solidFill>
                      <a:schemeClr val="accent2"/>
                    </a:solidFill>
                    <a:latin typeface="IBM Plex Sans" panose="020B0503050203000203" pitchFamily="34" charset="0"/>
                  </a:rPr>
                  <a:t>Tuge saavate noorte </a:t>
                </a:r>
                <a:r>
                  <a:rPr lang="et-EE" sz="900" spc="-10" baseline="0">
                    <a:solidFill>
                      <a:schemeClr val="accent2"/>
                    </a:solidFill>
                    <a:latin typeface="IBM Plex Sans" panose="020B0503050203000203" pitchFamily="34" charset="0"/>
                  </a:rPr>
                  <a:t>tööhõive tase 6 kuu pärast </a:t>
                </a:r>
              </a:p>
            </xdr:txBody>
          </xdr:sp>
          <xdr:sp macro="" textlink="">
            <xdr:nvSpPr>
              <xdr:cNvPr id="74" name="TextBox 73">
                <a:extLst>
                  <a:ext uri="{FF2B5EF4-FFF2-40B4-BE49-F238E27FC236}">
                    <a16:creationId xmlns:a16="http://schemas.microsoft.com/office/drawing/2014/main" id="{69E3E6BD-5274-4488-8BDE-2395CBF242A9}"/>
                  </a:ext>
                </a:extLst>
              </xdr:cNvPr>
              <xdr:cNvSpPr txBox="1"/>
            </xdr:nvSpPr>
            <xdr:spPr>
              <a:xfrm>
                <a:off x="3868719" y="6038850"/>
                <a:ext cx="148988" cy="13337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r>
                  <a:rPr lang="et-EE" sz="800" b="0">
                    <a:latin typeface="IBM Plex Sans" panose="020B0503050203000203" pitchFamily="34" charset="0"/>
                  </a:rPr>
                  <a:t>S4</a:t>
                </a:r>
              </a:p>
            </xdr:txBody>
          </xdr:sp>
        </xdr:grpSp>
        <xdr:grpSp>
          <xdr:nvGrpSpPr>
            <xdr:cNvPr id="61" name="Group 60">
              <a:extLst>
                <a:ext uri="{FF2B5EF4-FFF2-40B4-BE49-F238E27FC236}">
                  <a16:creationId xmlns:a16="http://schemas.microsoft.com/office/drawing/2014/main" id="{8E13FBB0-31F6-45E8-88ED-1312BEDDE778}"/>
                </a:ext>
              </a:extLst>
            </xdr:cNvPr>
            <xdr:cNvGrpSpPr/>
          </xdr:nvGrpSpPr>
          <xdr:grpSpPr>
            <a:xfrm>
              <a:off x="755641" y="2517019"/>
              <a:ext cx="1464119" cy="360000"/>
              <a:chOff x="2268655" y="6428260"/>
              <a:chExt cx="1800000" cy="360000"/>
            </a:xfrm>
          </xdr:grpSpPr>
          <xdr:sp macro="" textlink="">
            <xdr:nvSpPr>
              <xdr:cNvPr id="71" name="Rectangle: Rounded Corners 70">
                <a:extLst>
                  <a:ext uri="{FF2B5EF4-FFF2-40B4-BE49-F238E27FC236}">
                    <a16:creationId xmlns:a16="http://schemas.microsoft.com/office/drawing/2014/main" id="{AC28A2DE-A18C-4F5C-BCD9-AF79F3C70506}"/>
                  </a:ext>
                </a:extLst>
              </xdr:cNvPr>
              <xdr:cNvSpPr/>
            </xdr:nvSpPr>
            <xdr:spPr>
              <a:xfrm>
                <a:off x="2268655" y="6428260"/>
                <a:ext cx="1800000" cy="360000"/>
              </a:xfrm>
              <a:prstGeom prst="roundRect">
                <a:avLst/>
              </a:prstGeom>
              <a:solidFill>
                <a:schemeClr val="bg1"/>
              </a:solidFill>
              <a:ln w="19050">
                <a:solidFill>
                  <a:schemeClr val="accent2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et-EE" sz="900">
                    <a:solidFill>
                      <a:schemeClr val="accent2"/>
                    </a:solidFill>
                    <a:latin typeface="IBM Plex Sans" panose="020B0503050203000203" pitchFamily="34" charset="0"/>
                  </a:rPr>
                  <a:t>Tuge saavate noorte </a:t>
                </a:r>
                <a:r>
                  <a:rPr lang="et-EE" sz="900" spc="-10" baseline="0">
                    <a:solidFill>
                      <a:schemeClr val="accent2"/>
                    </a:solidFill>
                    <a:latin typeface="IBM Plex Sans" panose="020B0503050203000203" pitchFamily="34" charset="0"/>
                  </a:rPr>
                  <a:t>tööhõive tase 12 kuu pärast </a:t>
                </a:r>
              </a:p>
            </xdr:txBody>
          </xdr:sp>
          <xdr:sp macro="" textlink="">
            <xdr:nvSpPr>
              <xdr:cNvPr id="72" name="TextBox 71">
                <a:extLst>
                  <a:ext uri="{FF2B5EF4-FFF2-40B4-BE49-F238E27FC236}">
                    <a16:creationId xmlns:a16="http://schemas.microsoft.com/office/drawing/2014/main" id="{39B6B25D-624C-44BF-AF91-AA26451494AF}"/>
                  </a:ext>
                </a:extLst>
              </xdr:cNvPr>
              <xdr:cNvSpPr txBox="1"/>
            </xdr:nvSpPr>
            <xdr:spPr>
              <a:xfrm>
                <a:off x="3882614" y="6438900"/>
                <a:ext cx="148988" cy="13337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r>
                  <a:rPr lang="et-EE" sz="800" b="0">
                    <a:latin typeface="IBM Plex Sans" panose="020B0503050203000203" pitchFamily="34" charset="0"/>
                  </a:rPr>
                  <a:t>S5</a:t>
                </a:r>
              </a:p>
            </xdr:txBody>
          </xdr:sp>
        </xdr:grpSp>
        <xdr:grpSp>
          <xdr:nvGrpSpPr>
            <xdr:cNvPr id="62" name="Group 61">
              <a:extLst>
                <a:ext uri="{FF2B5EF4-FFF2-40B4-BE49-F238E27FC236}">
                  <a16:creationId xmlns:a16="http://schemas.microsoft.com/office/drawing/2014/main" id="{23CDA1DF-0AD6-4790-A98C-F4D1118C0C00}"/>
                </a:ext>
              </a:extLst>
            </xdr:cNvPr>
            <xdr:cNvGrpSpPr/>
          </xdr:nvGrpSpPr>
          <xdr:grpSpPr>
            <a:xfrm>
              <a:off x="755641" y="2916192"/>
              <a:ext cx="1464119" cy="360000"/>
              <a:chOff x="2268655" y="6824712"/>
              <a:chExt cx="1800000" cy="360000"/>
            </a:xfrm>
          </xdr:grpSpPr>
          <xdr:sp macro="" textlink="">
            <xdr:nvSpPr>
              <xdr:cNvPr id="69" name="Rectangle: Rounded Corners 68">
                <a:extLst>
                  <a:ext uri="{FF2B5EF4-FFF2-40B4-BE49-F238E27FC236}">
                    <a16:creationId xmlns:a16="http://schemas.microsoft.com/office/drawing/2014/main" id="{11B45183-F9AD-4598-A201-35520937B973}"/>
                  </a:ext>
                </a:extLst>
              </xdr:cNvPr>
              <xdr:cNvSpPr/>
            </xdr:nvSpPr>
            <xdr:spPr>
              <a:xfrm>
                <a:off x="2268655" y="6824712"/>
                <a:ext cx="1800000" cy="360000"/>
              </a:xfrm>
              <a:prstGeom prst="roundRect">
                <a:avLst/>
              </a:prstGeom>
              <a:solidFill>
                <a:schemeClr val="bg1"/>
              </a:solidFill>
              <a:ln w="19050">
                <a:solidFill>
                  <a:schemeClr val="accent2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et-EE" sz="900">
                    <a:solidFill>
                      <a:schemeClr val="accent2"/>
                    </a:solidFill>
                    <a:latin typeface="IBM Plex Sans" panose="020B0503050203000203" pitchFamily="34" charset="0"/>
                  </a:rPr>
                  <a:t>Tuge saavate noorte brutotöötasu algtase</a:t>
                </a:r>
              </a:p>
            </xdr:txBody>
          </xdr:sp>
          <xdr:sp macro="" textlink="">
            <xdr:nvSpPr>
              <xdr:cNvPr id="70" name="TextBox 69">
                <a:extLst>
                  <a:ext uri="{FF2B5EF4-FFF2-40B4-BE49-F238E27FC236}">
                    <a16:creationId xmlns:a16="http://schemas.microsoft.com/office/drawing/2014/main" id="{9282D0AA-6710-489A-9898-151262FF0E85}"/>
                  </a:ext>
                </a:extLst>
              </xdr:cNvPr>
              <xdr:cNvSpPr txBox="1"/>
            </xdr:nvSpPr>
            <xdr:spPr>
              <a:xfrm>
                <a:off x="3873089" y="6838950"/>
                <a:ext cx="148988" cy="13337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r>
                  <a:rPr lang="et-EE" sz="800" b="0">
                    <a:latin typeface="IBM Plex Sans" panose="020B0503050203000203" pitchFamily="34" charset="0"/>
                  </a:rPr>
                  <a:t>S6</a:t>
                </a:r>
              </a:p>
            </xdr:txBody>
          </xdr:sp>
        </xdr:grpSp>
        <xdr:grpSp>
          <xdr:nvGrpSpPr>
            <xdr:cNvPr id="63" name="Group 62">
              <a:extLst>
                <a:ext uri="{FF2B5EF4-FFF2-40B4-BE49-F238E27FC236}">
                  <a16:creationId xmlns:a16="http://schemas.microsoft.com/office/drawing/2014/main" id="{FB367C5D-FE68-4DF6-B889-6E8F11E7F368}"/>
                </a:ext>
              </a:extLst>
            </xdr:cNvPr>
            <xdr:cNvGrpSpPr/>
          </xdr:nvGrpSpPr>
          <xdr:grpSpPr>
            <a:xfrm>
              <a:off x="755641" y="3315365"/>
              <a:ext cx="1464116" cy="360000"/>
              <a:chOff x="2268655" y="7230689"/>
              <a:chExt cx="1799996" cy="360000"/>
            </a:xfrm>
          </xdr:grpSpPr>
          <xdr:sp macro="" textlink="">
            <xdr:nvSpPr>
              <xdr:cNvPr id="67" name="Rectangle: Rounded Corners 66">
                <a:extLst>
                  <a:ext uri="{FF2B5EF4-FFF2-40B4-BE49-F238E27FC236}">
                    <a16:creationId xmlns:a16="http://schemas.microsoft.com/office/drawing/2014/main" id="{C325304D-B77C-41F2-AA94-A445A0CE7164}"/>
                  </a:ext>
                </a:extLst>
              </xdr:cNvPr>
              <xdr:cNvSpPr/>
            </xdr:nvSpPr>
            <xdr:spPr>
              <a:xfrm>
                <a:off x="2268655" y="7230689"/>
                <a:ext cx="1799996" cy="360000"/>
              </a:xfrm>
              <a:prstGeom prst="roundRect">
                <a:avLst/>
              </a:prstGeom>
              <a:solidFill>
                <a:schemeClr val="bg1"/>
              </a:solidFill>
              <a:ln w="19050">
                <a:solidFill>
                  <a:schemeClr val="accent2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et-EE" sz="900">
                    <a:solidFill>
                      <a:schemeClr val="accent2"/>
                    </a:solidFill>
                    <a:latin typeface="IBM Plex Sans" panose="020B0503050203000203" pitchFamily="34" charset="0"/>
                  </a:rPr>
                  <a:t>Tuge saavate noorte brutotöötasu 6 kuu pärast</a:t>
                </a:r>
              </a:p>
            </xdr:txBody>
          </xdr:sp>
          <xdr:sp macro="" textlink="">
            <xdr:nvSpPr>
              <xdr:cNvPr id="68" name="TextBox 67">
                <a:extLst>
                  <a:ext uri="{FF2B5EF4-FFF2-40B4-BE49-F238E27FC236}">
                    <a16:creationId xmlns:a16="http://schemas.microsoft.com/office/drawing/2014/main" id="{7A54111A-9A90-45C8-B791-2829426C49CA}"/>
                  </a:ext>
                </a:extLst>
              </xdr:cNvPr>
              <xdr:cNvSpPr txBox="1"/>
            </xdr:nvSpPr>
            <xdr:spPr>
              <a:xfrm>
                <a:off x="3868438" y="7239000"/>
                <a:ext cx="148988" cy="13337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r>
                  <a:rPr lang="et-EE" sz="800" b="0">
                    <a:latin typeface="IBM Plex Sans" panose="020B0503050203000203" pitchFamily="34" charset="0"/>
                  </a:rPr>
                  <a:t>S7</a:t>
                </a:r>
              </a:p>
            </xdr:txBody>
          </xdr:sp>
        </xdr:grpSp>
        <xdr:grpSp>
          <xdr:nvGrpSpPr>
            <xdr:cNvPr id="64" name="Group 63">
              <a:extLst>
                <a:ext uri="{FF2B5EF4-FFF2-40B4-BE49-F238E27FC236}">
                  <a16:creationId xmlns:a16="http://schemas.microsoft.com/office/drawing/2014/main" id="{6E9156B0-18C3-459B-90C7-D586767CF98C}"/>
                </a:ext>
              </a:extLst>
            </xdr:cNvPr>
            <xdr:cNvGrpSpPr/>
          </xdr:nvGrpSpPr>
          <xdr:grpSpPr>
            <a:xfrm>
              <a:off x="755641" y="3714541"/>
              <a:ext cx="1464121" cy="360000"/>
              <a:chOff x="2268656" y="7627141"/>
              <a:chExt cx="1800002" cy="360000"/>
            </a:xfrm>
          </xdr:grpSpPr>
          <xdr:sp macro="" textlink="">
            <xdr:nvSpPr>
              <xdr:cNvPr id="65" name="Rectangle: Rounded Corners 64">
                <a:extLst>
                  <a:ext uri="{FF2B5EF4-FFF2-40B4-BE49-F238E27FC236}">
                    <a16:creationId xmlns:a16="http://schemas.microsoft.com/office/drawing/2014/main" id="{35C79B1A-7B15-4034-93B0-D3D845DE5623}"/>
                  </a:ext>
                </a:extLst>
              </xdr:cNvPr>
              <xdr:cNvSpPr/>
            </xdr:nvSpPr>
            <xdr:spPr>
              <a:xfrm>
                <a:off x="2268656" y="7627141"/>
                <a:ext cx="1800002" cy="360000"/>
              </a:xfrm>
              <a:prstGeom prst="roundRect">
                <a:avLst/>
              </a:prstGeom>
              <a:solidFill>
                <a:schemeClr val="bg1"/>
              </a:solidFill>
              <a:ln w="19050">
                <a:solidFill>
                  <a:schemeClr val="accent2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et-EE" sz="900">
                    <a:solidFill>
                      <a:schemeClr val="accent2"/>
                    </a:solidFill>
                    <a:latin typeface="IBM Plex Sans" panose="020B0503050203000203" pitchFamily="34" charset="0"/>
                  </a:rPr>
                  <a:t>Tuge saavate noorte brutotöötasu 12 kuu pärast</a:t>
                </a:r>
              </a:p>
            </xdr:txBody>
          </xdr:sp>
          <xdr:sp macro="" textlink="">
            <xdr:nvSpPr>
              <xdr:cNvPr id="66" name="TextBox 65">
                <a:extLst>
                  <a:ext uri="{FF2B5EF4-FFF2-40B4-BE49-F238E27FC236}">
                    <a16:creationId xmlns:a16="http://schemas.microsoft.com/office/drawing/2014/main" id="{0C73EA2D-0F70-48BF-86D3-6D9B076434BB}"/>
                  </a:ext>
                </a:extLst>
              </xdr:cNvPr>
              <xdr:cNvSpPr txBox="1"/>
            </xdr:nvSpPr>
            <xdr:spPr>
              <a:xfrm>
                <a:off x="3865977" y="7648575"/>
                <a:ext cx="148988" cy="13337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r>
                  <a:rPr lang="et-EE" sz="800" b="0">
                    <a:latin typeface="IBM Plex Sans" panose="020B0503050203000203" pitchFamily="34" charset="0"/>
                  </a:rPr>
                  <a:t>S8</a:t>
                </a:r>
              </a:p>
            </xdr:txBody>
          </xdr:sp>
        </xdr:grp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6F4F7A8-92A1-4D5C-825B-95A8FA21D9A5}"/>
              </a:ext>
            </a:extLst>
          </xdr:cNvPr>
          <xdr:cNvGrpSpPr/>
        </xdr:nvGrpSpPr>
        <xdr:grpSpPr>
          <a:xfrm>
            <a:off x="4260575" y="1776412"/>
            <a:ext cx="2083076" cy="1533956"/>
            <a:chOff x="6577650" y="5689012"/>
            <a:chExt cx="2560950" cy="1533956"/>
          </a:xfrm>
        </xdr:grpSpPr>
        <xdr:grpSp>
          <xdr:nvGrpSpPr>
            <xdr:cNvPr id="41" name="Group 40">
              <a:extLst>
                <a:ext uri="{FF2B5EF4-FFF2-40B4-BE49-F238E27FC236}">
                  <a16:creationId xmlns:a16="http://schemas.microsoft.com/office/drawing/2014/main" id="{57ACC664-A3D6-44AC-AB59-80017C2EFF9B}"/>
                </a:ext>
              </a:extLst>
            </xdr:cNvPr>
            <xdr:cNvGrpSpPr/>
          </xdr:nvGrpSpPr>
          <xdr:grpSpPr>
            <a:xfrm>
              <a:off x="6577650" y="5867400"/>
              <a:ext cx="508950" cy="1171575"/>
              <a:chOff x="6577650" y="5867400"/>
              <a:chExt cx="508950" cy="1171575"/>
            </a:xfrm>
          </xdr:grpSpPr>
          <xdr:cxnSp macro="">
            <xdr:nvCxnSpPr>
              <xdr:cNvPr id="53" name="Straight Arrow Connector 52">
                <a:extLst>
                  <a:ext uri="{FF2B5EF4-FFF2-40B4-BE49-F238E27FC236}">
                    <a16:creationId xmlns:a16="http://schemas.microsoft.com/office/drawing/2014/main" id="{938A77C4-8D66-4DA3-9747-DD6C7D45F4D6}"/>
                  </a:ext>
                </a:extLst>
              </xdr:cNvPr>
              <xdr:cNvCxnSpPr/>
            </xdr:nvCxnSpPr>
            <xdr:spPr>
              <a:xfrm>
                <a:off x="6587175" y="6248400"/>
                <a:ext cx="489900" cy="0"/>
              </a:xfrm>
              <a:prstGeom prst="straightConnector1">
                <a:avLst/>
              </a:prstGeom>
              <a:ln w="25400">
                <a:solidFill>
                  <a:schemeClr val="accent4">
                    <a:lumMod val="50000"/>
                  </a:schemeClr>
                </a:solidFill>
                <a:prstDash val="sysDot"/>
                <a:tailEnd type="triangle" w="med" len="lg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" name="Straight Arrow Connector 53">
                <a:extLst>
                  <a:ext uri="{FF2B5EF4-FFF2-40B4-BE49-F238E27FC236}">
                    <a16:creationId xmlns:a16="http://schemas.microsoft.com/office/drawing/2014/main" id="{4B28E596-87F2-4CFF-B656-307F7BEEDC59}"/>
                  </a:ext>
                </a:extLst>
              </xdr:cNvPr>
              <xdr:cNvCxnSpPr/>
            </xdr:nvCxnSpPr>
            <xdr:spPr>
              <a:xfrm>
                <a:off x="6596700" y="6638925"/>
                <a:ext cx="489900" cy="0"/>
              </a:xfrm>
              <a:prstGeom prst="straightConnector1">
                <a:avLst/>
              </a:prstGeom>
              <a:ln w="25400">
                <a:solidFill>
                  <a:schemeClr val="accent4">
                    <a:lumMod val="50000"/>
                  </a:schemeClr>
                </a:solidFill>
                <a:prstDash val="sysDot"/>
                <a:tailEnd type="triangle" w="med" len="lg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" name="Straight Arrow Connector 54">
                <a:extLst>
                  <a:ext uri="{FF2B5EF4-FFF2-40B4-BE49-F238E27FC236}">
                    <a16:creationId xmlns:a16="http://schemas.microsoft.com/office/drawing/2014/main" id="{0F0F5E92-2AB7-4160-B34C-F05A249BC230}"/>
                  </a:ext>
                </a:extLst>
              </xdr:cNvPr>
              <xdr:cNvCxnSpPr/>
            </xdr:nvCxnSpPr>
            <xdr:spPr>
              <a:xfrm>
                <a:off x="6577650" y="5867400"/>
                <a:ext cx="489900" cy="0"/>
              </a:xfrm>
              <a:prstGeom prst="straightConnector1">
                <a:avLst/>
              </a:prstGeom>
              <a:ln w="25400">
                <a:solidFill>
                  <a:schemeClr val="accent4">
                    <a:lumMod val="50000"/>
                  </a:schemeClr>
                </a:solidFill>
                <a:prstDash val="sysDot"/>
                <a:tailEnd type="triangle" w="med" len="lg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6" name="Straight Arrow Connector 55">
                <a:extLst>
                  <a:ext uri="{FF2B5EF4-FFF2-40B4-BE49-F238E27FC236}">
                    <a16:creationId xmlns:a16="http://schemas.microsoft.com/office/drawing/2014/main" id="{FCD22A44-2294-4651-8634-E068EDBE701E}"/>
                  </a:ext>
                </a:extLst>
              </xdr:cNvPr>
              <xdr:cNvCxnSpPr/>
            </xdr:nvCxnSpPr>
            <xdr:spPr>
              <a:xfrm>
                <a:off x="6596700" y="7038975"/>
                <a:ext cx="489900" cy="0"/>
              </a:xfrm>
              <a:prstGeom prst="straightConnector1">
                <a:avLst/>
              </a:prstGeom>
              <a:ln w="25400">
                <a:solidFill>
                  <a:schemeClr val="accent4">
                    <a:lumMod val="50000"/>
                  </a:schemeClr>
                </a:solidFill>
                <a:prstDash val="sysDot"/>
                <a:tailEnd type="triangle" w="med" len="lg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42" name="Group 41">
              <a:extLst>
                <a:ext uri="{FF2B5EF4-FFF2-40B4-BE49-F238E27FC236}">
                  <a16:creationId xmlns:a16="http://schemas.microsoft.com/office/drawing/2014/main" id="{1C24D14F-3B0C-47A6-AD6B-B0548087804F}"/>
                </a:ext>
              </a:extLst>
            </xdr:cNvPr>
            <xdr:cNvGrpSpPr/>
          </xdr:nvGrpSpPr>
          <xdr:grpSpPr>
            <a:xfrm>
              <a:off x="7086600" y="5689012"/>
              <a:ext cx="2052000" cy="360000"/>
              <a:chOff x="7086600" y="5689012"/>
              <a:chExt cx="2052000" cy="360000"/>
            </a:xfrm>
          </xdr:grpSpPr>
          <xdr:sp macro="" textlink="">
            <xdr:nvSpPr>
              <xdr:cNvPr id="51" name="Rectangle: Rounded Corners 50">
                <a:extLst>
                  <a:ext uri="{FF2B5EF4-FFF2-40B4-BE49-F238E27FC236}">
                    <a16:creationId xmlns:a16="http://schemas.microsoft.com/office/drawing/2014/main" id="{0B0E8085-78DC-4033-9F70-C1EFA02A0CE3}"/>
                  </a:ext>
                </a:extLst>
              </xdr:cNvPr>
              <xdr:cNvSpPr/>
            </xdr:nvSpPr>
            <xdr:spPr>
              <a:xfrm>
                <a:off x="7086600" y="5689012"/>
                <a:ext cx="2052000" cy="360000"/>
              </a:xfrm>
              <a:prstGeom prst="roundRect">
                <a:avLst/>
              </a:prstGeom>
              <a:solidFill>
                <a:schemeClr val="bg1"/>
              </a:solidFill>
              <a:ln w="19050"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et-EE" sz="900">
                    <a:solidFill>
                      <a:schemeClr val="accent4">
                        <a:lumMod val="50000"/>
                      </a:schemeClr>
                    </a:solidFill>
                    <a:effectLst/>
                    <a:latin typeface="IBM Plex Sans" panose="020B0503050203000203" pitchFamily="34" charset="0"/>
                    <a:ea typeface="+mn-ea"/>
                    <a:cs typeface="+mn-cs"/>
                  </a:rPr>
                  <a:t>NGTS-i mõju</a:t>
                </a:r>
                <a:r>
                  <a:rPr lang="et-EE" sz="900" baseline="0">
                    <a:solidFill>
                      <a:schemeClr val="accent4">
                        <a:lumMod val="50000"/>
                      </a:schemeClr>
                    </a:solidFill>
                    <a:effectLst/>
                    <a:latin typeface="IBM Plex Sans" panose="020B0503050203000203" pitchFamily="34" charset="0"/>
                    <a:ea typeface="+mn-ea"/>
                    <a:cs typeface="+mn-cs"/>
                  </a:rPr>
                  <a:t> tulu- ja </a:t>
                </a:r>
                <a:br>
                  <a:rPr lang="et-EE" sz="900" baseline="0">
                    <a:solidFill>
                      <a:schemeClr val="accent4">
                        <a:lumMod val="50000"/>
                      </a:schemeClr>
                    </a:solidFill>
                    <a:effectLst/>
                    <a:latin typeface="IBM Plex Sans" panose="020B0503050203000203" pitchFamily="34" charset="0"/>
                    <a:ea typeface="+mn-ea"/>
                    <a:cs typeface="+mn-cs"/>
                  </a:rPr>
                </a:br>
                <a:r>
                  <a:rPr lang="et-EE" sz="900" baseline="0">
                    <a:solidFill>
                      <a:schemeClr val="accent4">
                        <a:lumMod val="50000"/>
                      </a:schemeClr>
                    </a:solidFill>
                    <a:effectLst/>
                    <a:latin typeface="IBM Plex Sans" panose="020B0503050203000203" pitchFamily="34" charset="0"/>
                    <a:ea typeface="+mn-ea"/>
                    <a:cs typeface="+mn-cs"/>
                  </a:rPr>
                  <a:t>sotsiaalmaksu laekumistele</a:t>
                </a:r>
                <a:r>
                  <a:rPr lang="et-EE" sz="900">
                    <a:solidFill>
                      <a:schemeClr val="accent4">
                        <a:lumMod val="50000"/>
                      </a:schemeClr>
                    </a:solidFill>
                    <a:effectLst/>
                    <a:latin typeface="IBM Plex Sans" panose="020B0503050203000203" pitchFamily="34" charset="0"/>
                    <a:ea typeface="+mn-ea"/>
                    <a:cs typeface="+mn-cs"/>
                  </a:rPr>
                  <a:t> </a:t>
                </a:r>
                <a:endParaRPr lang="et-EE" sz="900">
                  <a:solidFill>
                    <a:schemeClr val="accent4">
                      <a:lumMod val="50000"/>
                    </a:schemeClr>
                  </a:solidFill>
                  <a:effectLst/>
                  <a:latin typeface="IBM Plex Sans" panose="020B0503050203000203" pitchFamily="34" charset="0"/>
                </a:endParaRPr>
              </a:p>
            </xdr:txBody>
          </xdr:sp>
          <xdr:sp macro="" textlink="">
            <xdr:nvSpPr>
              <xdr:cNvPr id="52" name="TextBox 51">
                <a:extLst>
                  <a:ext uri="{FF2B5EF4-FFF2-40B4-BE49-F238E27FC236}">
                    <a16:creationId xmlns:a16="http://schemas.microsoft.com/office/drawing/2014/main" id="{BA3148C7-D229-4AE2-B8D9-F770F60DEE0B}"/>
                  </a:ext>
                </a:extLst>
              </xdr:cNvPr>
              <xdr:cNvSpPr txBox="1"/>
            </xdr:nvSpPr>
            <xdr:spPr>
              <a:xfrm>
                <a:off x="8946944" y="5695950"/>
                <a:ext cx="157659" cy="13337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r>
                  <a:rPr lang="et-EE" sz="800" b="0">
                    <a:latin typeface="IBM Plex Sans" panose="020B0503050203000203" pitchFamily="34" charset="0"/>
                  </a:rPr>
                  <a:t>V1</a:t>
                </a:r>
              </a:p>
            </xdr:txBody>
          </xdr:sp>
        </xdr:grpSp>
        <xdr:grpSp>
          <xdr:nvGrpSpPr>
            <xdr:cNvPr id="43" name="Group 42">
              <a:extLst>
                <a:ext uri="{FF2B5EF4-FFF2-40B4-BE49-F238E27FC236}">
                  <a16:creationId xmlns:a16="http://schemas.microsoft.com/office/drawing/2014/main" id="{68E2BB0A-E09E-4C29-B818-F2B2A2F4FB15}"/>
                </a:ext>
              </a:extLst>
            </xdr:cNvPr>
            <xdr:cNvGrpSpPr/>
          </xdr:nvGrpSpPr>
          <xdr:grpSpPr>
            <a:xfrm>
              <a:off x="7086600" y="6080132"/>
              <a:ext cx="2052000" cy="360000"/>
              <a:chOff x="7086600" y="6080132"/>
              <a:chExt cx="2052000" cy="360000"/>
            </a:xfrm>
          </xdr:grpSpPr>
          <xdr:sp macro="" textlink="">
            <xdr:nvSpPr>
              <xdr:cNvPr id="49" name="Rectangle: Rounded Corners 48">
                <a:extLst>
                  <a:ext uri="{FF2B5EF4-FFF2-40B4-BE49-F238E27FC236}">
                    <a16:creationId xmlns:a16="http://schemas.microsoft.com/office/drawing/2014/main" id="{E0EADC4C-D82D-46FB-B621-2CA0AF43A81B}"/>
                  </a:ext>
                </a:extLst>
              </xdr:cNvPr>
              <xdr:cNvSpPr/>
            </xdr:nvSpPr>
            <xdr:spPr>
              <a:xfrm>
                <a:off x="7086600" y="6080132"/>
                <a:ext cx="2052000" cy="360000"/>
              </a:xfrm>
              <a:prstGeom prst="roundRect">
                <a:avLst/>
              </a:prstGeom>
              <a:solidFill>
                <a:schemeClr val="bg1"/>
              </a:solidFill>
              <a:ln w="19050"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et-EE" sz="900">
                    <a:solidFill>
                      <a:schemeClr val="accent4">
                        <a:lumMod val="50000"/>
                      </a:schemeClr>
                    </a:solidFill>
                    <a:latin typeface="IBM Plex Sans" panose="020B0503050203000203" pitchFamily="34" charset="0"/>
                  </a:rPr>
                  <a:t>NGTS-i mõju</a:t>
                </a:r>
                <a:r>
                  <a:rPr lang="et-EE" sz="900" baseline="0">
                    <a:solidFill>
                      <a:schemeClr val="accent4">
                        <a:lumMod val="50000"/>
                      </a:schemeClr>
                    </a:solidFill>
                    <a:latin typeface="IBM Plex Sans" panose="020B0503050203000203" pitchFamily="34" charset="0"/>
                  </a:rPr>
                  <a:t> liitunud </a:t>
                </a:r>
              </a:p>
              <a:p>
                <a:pPr algn="ctr"/>
                <a:r>
                  <a:rPr lang="et-EE" sz="900" baseline="0">
                    <a:solidFill>
                      <a:schemeClr val="accent4">
                        <a:lumMod val="50000"/>
                      </a:schemeClr>
                    </a:solidFill>
                    <a:latin typeface="IBM Plex Sans" panose="020B0503050203000203" pitchFamily="34" charset="0"/>
                  </a:rPr>
                  <a:t>KOV-de tulubaasile</a:t>
                </a:r>
                <a:endParaRPr lang="et-EE" sz="900">
                  <a:solidFill>
                    <a:schemeClr val="accent4">
                      <a:lumMod val="50000"/>
                    </a:schemeClr>
                  </a:solidFill>
                  <a:latin typeface="IBM Plex Sans" panose="020B0503050203000203" pitchFamily="34" charset="0"/>
                </a:endParaRPr>
              </a:p>
            </xdr:txBody>
          </xdr:sp>
          <xdr:sp macro="" textlink="">
            <xdr:nvSpPr>
              <xdr:cNvPr id="50" name="TextBox 49">
                <a:extLst>
                  <a:ext uri="{FF2B5EF4-FFF2-40B4-BE49-F238E27FC236}">
                    <a16:creationId xmlns:a16="http://schemas.microsoft.com/office/drawing/2014/main" id="{603B5037-FBA2-4CC8-B313-6615035BC0D1}"/>
                  </a:ext>
                </a:extLst>
              </xdr:cNvPr>
              <xdr:cNvSpPr txBox="1"/>
            </xdr:nvSpPr>
            <xdr:spPr>
              <a:xfrm>
                <a:off x="8946944" y="6105525"/>
                <a:ext cx="157659" cy="13337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r>
                  <a:rPr lang="et-EE" sz="800" b="0">
                    <a:latin typeface="IBM Plex Sans" panose="020B0503050203000203" pitchFamily="34" charset="0"/>
                  </a:rPr>
                  <a:t>V2</a:t>
                </a:r>
              </a:p>
            </xdr:txBody>
          </xdr:sp>
        </xdr:grpSp>
        <xdr:grpSp>
          <xdr:nvGrpSpPr>
            <xdr:cNvPr id="44" name="Group 43">
              <a:extLst>
                <a:ext uri="{FF2B5EF4-FFF2-40B4-BE49-F238E27FC236}">
                  <a16:creationId xmlns:a16="http://schemas.microsoft.com/office/drawing/2014/main" id="{8BF36BB3-86DE-4820-AB4F-ABDBDBA75880}"/>
                </a:ext>
              </a:extLst>
            </xdr:cNvPr>
            <xdr:cNvGrpSpPr/>
          </xdr:nvGrpSpPr>
          <xdr:grpSpPr>
            <a:xfrm>
              <a:off x="7086600" y="6471252"/>
              <a:ext cx="2052000" cy="360000"/>
              <a:chOff x="7086600" y="6471252"/>
              <a:chExt cx="2052000" cy="360000"/>
            </a:xfrm>
          </xdr:grpSpPr>
          <xdr:sp macro="" textlink="">
            <xdr:nvSpPr>
              <xdr:cNvPr id="47" name="Rectangle: Rounded Corners 46">
                <a:extLst>
                  <a:ext uri="{FF2B5EF4-FFF2-40B4-BE49-F238E27FC236}">
                    <a16:creationId xmlns:a16="http://schemas.microsoft.com/office/drawing/2014/main" id="{EAB33480-45FC-4338-86A5-C22F8A70773E}"/>
                  </a:ext>
                </a:extLst>
              </xdr:cNvPr>
              <xdr:cNvSpPr/>
            </xdr:nvSpPr>
            <xdr:spPr>
              <a:xfrm>
                <a:off x="7086600" y="6471252"/>
                <a:ext cx="2052000" cy="360000"/>
              </a:xfrm>
              <a:prstGeom prst="roundRect">
                <a:avLst/>
              </a:prstGeom>
              <a:solidFill>
                <a:schemeClr val="bg1"/>
              </a:solidFill>
              <a:ln w="19050"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et-EE" sz="900" b="0">
                    <a:solidFill>
                      <a:schemeClr val="accent4">
                        <a:lumMod val="50000"/>
                      </a:schemeClr>
                    </a:solidFill>
                    <a:latin typeface="IBM Plex Sans" panose="020B0503050203000203" pitchFamily="34" charset="0"/>
                  </a:rPr>
                  <a:t>NGTS-i mõju noorte </a:t>
                </a:r>
              </a:p>
              <a:p>
                <a:pPr algn="ctr"/>
                <a:r>
                  <a:rPr lang="et-EE" sz="900" b="0">
                    <a:solidFill>
                      <a:schemeClr val="accent4">
                        <a:lumMod val="50000"/>
                      </a:schemeClr>
                    </a:solidFill>
                    <a:latin typeface="IBM Plex Sans" panose="020B0503050203000203" pitchFamily="34" charset="0"/>
                  </a:rPr>
                  <a:t>keskmisele sissetulekule</a:t>
                </a:r>
              </a:p>
            </xdr:txBody>
          </xdr:sp>
          <xdr:sp macro="" textlink="">
            <xdr:nvSpPr>
              <xdr:cNvPr id="48" name="TextBox 47">
                <a:extLst>
                  <a:ext uri="{FF2B5EF4-FFF2-40B4-BE49-F238E27FC236}">
                    <a16:creationId xmlns:a16="http://schemas.microsoft.com/office/drawing/2014/main" id="{57FE39AD-596B-47FF-BB17-0F759D90BA3F}"/>
                  </a:ext>
                </a:extLst>
              </xdr:cNvPr>
              <xdr:cNvSpPr txBox="1"/>
            </xdr:nvSpPr>
            <xdr:spPr>
              <a:xfrm>
                <a:off x="8935234" y="6486525"/>
                <a:ext cx="157659" cy="13337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r>
                  <a:rPr lang="et-EE" sz="800" b="0">
                    <a:latin typeface="IBM Plex Sans" panose="020B0503050203000203" pitchFamily="34" charset="0"/>
                  </a:rPr>
                  <a:t>V3</a:t>
                </a:r>
              </a:p>
            </xdr:txBody>
          </xdr:sp>
        </xdr:grpSp>
        <xdr:sp macro="" textlink="">
          <xdr:nvSpPr>
            <xdr:cNvPr id="45" name="Rectangle: Rounded Corners 44">
              <a:extLst>
                <a:ext uri="{FF2B5EF4-FFF2-40B4-BE49-F238E27FC236}">
                  <a16:creationId xmlns:a16="http://schemas.microsoft.com/office/drawing/2014/main" id="{6CF3DC5D-F4D3-430F-B414-83ECA4442E94}"/>
                </a:ext>
              </a:extLst>
            </xdr:cNvPr>
            <xdr:cNvSpPr/>
          </xdr:nvSpPr>
          <xdr:spPr>
            <a:xfrm>
              <a:off x="7086600" y="6862968"/>
              <a:ext cx="2052000" cy="360000"/>
            </a:xfrm>
            <a:prstGeom prst="roundRect">
              <a:avLst/>
            </a:prstGeom>
            <a:solidFill>
              <a:schemeClr val="bg1"/>
            </a:solidFill>
            <a:ln w="19050">
              <a:solidFill>
                <a:schemeClr val="accent4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t-EE" sz="900">
                  <a:solidFill>
                    <a:schemeClr val="accent4">
                      <a:lumMod val="50000"/>
                    </a:schemeClr>
                  </a:solidFill>
                  <a:latin typeface="IBM Plex Sans" panose="020B0503050203000203" pitchFamily="34" charset="0"/>
                </a:rPr>
                <a:t>NGTS-i tegevuste </a:t>
              </a:r>
            </a:p>
            <a:p>
              <a:pPr algn="ctr"/>
              <a:r>
                <a:rPr lang="et-EE" sz="900">
                  <a:solidFill>
                    <a:schemeClr val="accent4">
                      <a:lumMod val="50000"/>
                    </a:schemeClr>
                  </a:solidFill>
                  <a:latin typeface="IBM Plex Sans" panose="020B0503050203000203" pitchFamily="34" charset="0"/>
                </a:rPr>
                <a:t>kuluefektiivsus</a:t>
              </a:r>
            </a:p>
          </xdr:txBody>
        </xdr:sp>
        <xdr:sp macro="" textlink="">
          <xdr:nvSpPr>
            <xdr:cNvPr id="46" name="TextBox 45">
              <a:extLst>
                <a:ext uri="{FF2B5EF4-FFF2-40B4-BE49-F238E27FC236}">
                  <a16:creationId xmlns:a16="http://schemas.microsoft.com/office/drawing/2014/main" id="{97DE7F99-A151-40FA-B278-A401A9FF6456}"/>
                </a:ext>
              </a:extLst>
            </xdr:cNvPr>
            <xdr:cNvSpPr txBox="1"/>
          </xdr:nvSpPr>
          <xdr:spPr>
            <a:xfrm>
              <a:off x="8937418" y="6877050"/>
              <a:ext cx="157659" cy="133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t-EE" sz="800" b="0">
                  <a:latin typeface="IBM Plex Sans" panose="020B0503050203000203" pitchFamily="34" charset="0"/>
                </a:rPr>
                <a:t>V4</a:t>
              </a:r>
            </a:p>
          </xdr:txBody>
        </xdr:sp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55F206E2-53F4-4E35-B7BD-48B3DC22E86E}"/>
              </a:ext>
            </a:extLst>
          </xdr:cNvPr>
          <xdr:cNvGrpSpPr/>
        </xdr:nvGrpSpPr>
        <xdr:grpSpPr>
          <a:xfrm>
            <a:off x="1209634" y="3305175"/>
            <a:ext cx="3797785" cy="1579200"/>
            <a:chOff x="1209634" y="3305175"/>
            <a:chExt cx="3797785" cy="1579200"/>
          </a:xfrm>
        </xdr:grpSpPr>
        <xdr:cxnSp macro="">
          <xdr:nvCxnSpPr>
            <xdr:cNvPr id="25" name="Straight Arrow Connector 24">
              <a:extLst>
                <a:ext uri="{FF2B5EF4-FFF2-40B4-BE49-F238E27FC236}">
                  <a16:creationId xmlns:a16="http://schemas.microsoft.com/office/drawing/2014/main" id="{CA38F6F0-6A41-4EA0-A18E-6E32E6AF28C1}"/>
                </a:ext>
              </a:extLst>
            </xdr:cNvPr>
            <xdr:cNvCxnSpPr/>
          </xdr:nvCxnSpPr>
          <xdr:spPr>
            <a:xfrm flipV="1">
              <a:off x="2524126" y="3305175"/>
              <a:ext cx="333374" cy="1019176"/>
            </a:xfrm>
            <a:prstGeom prst="straightConnector1">
              <a:avLst/>
            </a:prstGeom>
            <a:ln w="25400">
              <a:prstDash val="sysDot"/>
              <a:tailEnd type="triangle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26" name="Group 25">
              <a:extLst>
                <a:ext uri="{FF2B5EF4-FFF2-40B4-BE49-F238E27FC236}">
                  <a16:creationId xmlns:a16="http://schemas.microsoft.com/office/drawing/2014/main" id="{22466752-E875-427E-A14B-9C3D35DC49A1}"/>
                </a:ext>
              </a:extLst>
            </xdr:cNvPr>
            <xdr:cNvGrpSpPr/>
          </xdr:nvGrpSpPr>
          <xdr:grpSpPr>
            <a:xfrm>
              <a:off x="1209634" y="4120515"/>
              <a:ext cx="1464119" cy="360000"/>
              <a:chOff x="1400134" y="4311015"/>
              <a:chExt cx="1464119" cy="360000"/>
            </a:xfrm>
          </xdr:grpSpPr>
          <xdr:sp macro="" textlink="">
            <xdr:nvSpPr>
              <xdr:cNvPr id="39" name="Rectangle: Rounded Corners 38">
                <a:extLst>
                  <a:ext uri="{FF2B5EF4-FFF2-40B4-BE49-F238E27FC236}">
                    <a16:creationId xmlns:a16="http://schemas.microsoft.com/office/drawing/2014/main" id="{2756ABD0-46FA-4FA0-A3C0-89F13B846A25}"/>
                  </a:ext>
                </a:extLst>
              </xdr:cNvPr>
              <xdr:cNvSpPr/>
            </xdr:nvSpPr>
            <xdr:spPr>
              <a:xfrm>
                <a:off x="1400134" y="4311015"/>
                <a:ext cx="1464119" cy="360000"/>
              </a:xfrm>
              <a:prstGeom prst="roundRect">
                <a:avLst/>
              </a:prstGeom>
              <a:solidFill>
                <a:schemeClr val="bg1"/>
              </a:solidFill>
              <a:ln w="19050">
                <a:solidFill>
                  <a:srgbClr val="0070C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et-EE" sz="900">
                    <a:solidFill>
                      <a:srgbClr val="0070C0"/>
                    </a:solidFill>
                    <a:latin typeface="IBM Plex Sans" panose="020B0503050203000203" pitchFamily="34" charset="0"/>
                  </a:rPr>
                  <a:t>NGTS-i keskmine aastaeelarve</a:t>
                </a:r>
              </a:p>
            </xdr:txBody>
          </xdr:sp>
          <xdr:sp macro="" textlink="">
            <xdr:nvSpPr>
              <xdr:cNvPr id="40" name="TextBox 39">
                <a:extLst>
                  <a:ext uri="{FF2B5EF4-FFF2-40B4-BE49-F238E27FC236}">
                    <a16:creationId xmlns:a16="http://schemas.microsoft.com/office/drawing/2014/main" id="{519D7FC9-8CC0-409A-B9E4-58890D9FD9B7}"/>
                  </a:ext>
                </a:extLst>
              </xdr:cNvPr>
              <xdr:cNvSpPr txBox="1"/>
            </xdr:nvSpPr>
            <xdr:spPr>
              <a:xfrm>
                <a:off x="2711261" y="4333774"/>
                <a:ext cx="126573" cy="12124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r>
                  <a:rPr lang="et-EE" sz="800" b="0">
                    <a:latin typeface="IBM Plex Sans" panose="020B0503050203000203" pitchFamily="34" charset="0"/>
                  </a:rPr>
                  <a:t>K1</a:t>
                </a:r>
              </a:p>
            </xdr:txBody>
          </xdr:sp>
        </xdr:grpSp>
        <xdr:grpSp>
          <xdr:nvGrpSpPr>
            <xdr:cNvPr id="27" name="Group 26">
              <a:extLst>
                <a:ext uri="{FF2B5EF4-FFF2-40B4-BE49-F238E27FC236}">
                  <a16:creationId xmlns:a16="http://schemas.microsoft.com/office/drawing/2014/main" id="{7FBC3E09-C5B7-4D13-B5E0-B0AE2401654D}"/>
                </a:ext>
              </a:extLst>
            </xdr:cNvPr>
            <xdr:cNvGrpSpPr/>
          </xdr:nvGrpSpPr>
          <xdr:grpSpPr>
            <a:xfrm>
              <a:off x="1612891" y="4524375"/>
              <a:ext cx="1464119" cy="360000"/>
              <a:chOff x="3089266" y="3724275"/>
              <a:chExt cx="1464119" cy="360000"/>
            </a:xfrm>
          </xdr:grpSpPr>
          <xdr:sp macro="" textlink="">
            <xdr:nvSpPr>
              <xdr:cNvPr id="37" name="Rectangle: Rounded Corners 36">
                <a:extLst>
                  <a:ext uri="{FF2B5EF4-FFF2-40B4-BE49-F238E27FC236}">
                    <a16:creationId xmlns:a16="http://schemas.microsoft.com/office/drawing/2014/main" id="{73B8F02E-1ADA-4315-BCC7-ED80AFD70BFF}"/>
                  </a:ext>
                </a:extLst>
              </xdr:cNvPr>
              <xdr:cNvSpPr/>
            </xdr:nvSpPr>
            <xdr:spPr>
              <a:xfrm>
                <a:off x="3089266" y="3724275"/>
                <a:ext cx="1464119" cy="360000"/>
              </a:xfrm>
              <a:prstGeom prst="roundRect">
                <a:avLst/>
              </a:prstGeom>
              <a:solidFill>
                <a:schemeClr val="bg1"/>
              </a:solidFill>
              <a:ln w="19050">
                <a:solidFill>
                  <a:srgbClr val="0070C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et-EE" sz="900">
                    <a:solidFill>
                      <a:srgbClr val="0070C0"/>
                    </a:solidFill>
                    <a:latin typeface="IBM Plex Sans" panose="020B0503050203000203" pitchFamily="34" charset="0"/>
                  </a:rPr>
                  <a:t>KOV-i tööaeg ühe </a:t>
                </a:r>
              </a:p>
              <a:p>
                <a:pPr algn="ctr"/>
                <a:r>
                  <a:rPr lang="et-EE" sz="900">
                    <a:solidFill>
                      <a:srgbClr val="0070C0"/>
                    </a:solidFill>
                    <a:latin typeface="IBM Plex Sans" panose="020B0503050203000203" pitchFamily="34" charset="0"/>
                  </a:rPr>
                  <a:t>nimekirjas noore kohta</a:t>
                </a:r>
              </a:p>
            </xdr:txBody>
          </xdr:sp>
          <xdr:sp macro="" textlink="">
            <xdr:nvSpPr>
              <xdr:cNvPr id="38" name="TextBox 37">
                <a:extLst>
                  <a:ext uri="{FF2B5EF4-FFF2-40B4-BE49-F238E27FC236}">
                    <a16:creationId xmlns:a16="http://schemas.microsoft.com/office/drawing/2014/main" id="{64F80E65-BC51-4EF0-B992-558ECEC7A194}"/>
                  </a:ext>
                </a:extLst>
              </xdr:cNvPr>
              <xdr:cNvSpPr txBox="1"/>
            </xdr:nvSpPr>
            <xdr:spPr>
              <a:xfrm>
                <a:off x="4391025" y="3733800"/>
                <a:ext cx="126573" cy="12124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r>
                  <a:rPr lang="et-EE" sz="800" b="0">
                    <a:latin typeface="IBM Plex Sans" panose="020B0503050203000203" pitchFamily="34" charset="0"/>
                  </a:rPr>
                  <a:t>K2</a:t>
                </a:r>
              </a:p>
            </xdr:txBody>
          </xdr:sp>
        </xdr:grpSp>
        <xdr:grpSp>
          <xdr:nvGrpSpPr>
            <xdr:cNvPr id="28" name="Group 27">
              <a:extLst>
                <a:ext uri="{FF2B5EF4-FFF2-40B4-BE49-F238E27FC236}">
                  <a16:creationId xmlns:a16="http://schemas.microsoft.com/office/drawing/2014/main" id="{6A30CFB5-4AFD-4DC8-89D1-6E76E5D96794}"/>
                </a:ext>
              </a:extLst>
            </xdr:cNvPr>
            <xdr:cNvGrpSpPr/>
          </xdr:nvGrpSpPr>
          <xdr:grpSpPr>
            <a:xfrm>
              <a:off x="3124200" y="4524375"/>
              <a:ext cx="1464119" cy="360000"/>
              <a:chOff x="2914650" y="4314825"/>
              <a:chExt cx="1464119" cy="360000"/>
            </a:xfrm>
          </xdr:grpSpPr>
          <xdr:sp macro="" textlink="">
            <xdr:nvSpPr>
              <xdr:cNvPr id="35" name="Rectangle: Rounded Corners 34">
                <a:extLst>
                  <a:ext uri="{FF2B5EF4-FFF2-40B4-BE49-F238E27FC236}">
                    <a16:creationId xmlns:a16="http://schemas.microsoft.com/office/drawing/2014/main" id="{052DED55-182C-4525-B91B-CF2EB8BC46FF}"/>
                  </a:ext>
                </a:extLst>
              </xdr:cNvPr>
              <xdr:cNvSpPr/>
            </xdr:nvSpPr>
            <xdr:spPr>
              <a:xfrm>
                <a:off x="2914650" y="4314825"/>
                <a:ext cx="1464119" cy="360000"/>
              </a:xfrm>
              <a:prstGeom prst="roundRect">
                <a:avLst/>
              </a:prstGeom>
              <a:solidFill>
                <a:schemeClr val="bg1"/>
              </a:solidFill>
              <a:ln w="19050">
                <a:solidFill>
                  <a:srgbClr val="0070C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et-EE" sz="900">
                    <a:solidFill>
                      <a:srgbClr val="0070C0"/>
                    </a:solidFill>
                    <a:latin typeface="IBM Plex Sans" panose="020B0503050203000203" pitchFamily="34" charset="0"/>
                  </a:rPr>
                  <a:t>KOV-i tööaeg ühe</a:t>
                </a:r>
                <a:r>
                  <a:rPr lang="et-EE" sz="900" baseline="0">
                    <a:solidFill>
                      <a:srgbClr val="0070C0"/>
                    </a:solidFill>
                    <a:latin typeface="IBM Plex Sans" panose="020B0503050203000203" pitchFamily="34" charset="0"/>
                  </a:rPr>
                  <a:t> abivajadusega noore kohta</a:t>
                </a:r>
                <a:endParaRPr lang="et-EE" sz="900">
                  <a:solidFill>
                    <a:srgbClr val="0070C0"/>
                  </a:solidFill>
                  <a:latin typeface="IBM Plex Sans" panose="020B0503050203000203" pitchFamily="34" charset="0"/>
                </a:endParaRPr>
              </a:p>
            </xdr:txBody>
          </xdr:sp>
          <xdr:sp macro="" textlink="">
            <xdr:nvSpPr>
              <xdr:cNvPr id="36" name="TextBox 35">
                <a:extLst>
                  <a:ext uri="{FF2B5EF4-FFF2-40B4-BE49-F238E27FC236}">
                    <a16:creationId xmlns:a16="http://schemas.microsoft.com/office/drawing/2014/main" id="{FCD4E3EC-FC4D-4EAE-8944-D6D95BB81F78}"/>
                  </a:ext>
                </a:extLst>
              </xdr:cNvPr>
              <xdr:cNvSpPr txBox="1"/>
            </xdr:nvSpPr>
            <xdr:spPr>
              <a:xfrm>
                <a:off x="4219575" y="4314825"/>
                <a:ext cx="126573" cy="12124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r>
                  <a:rPr lang="et-EE" sz="800" b="0">
                    <a:latin typeface="IBM Plex Sans" panose="020B0503050203000203" pitchFamily="34" charset="0"/>
                  </a:rPr>
                  <a:t>K3</a:t>
                </a:r>
              </a:p>
            </xdr:txBody>
          </xdr:sp>
        </xdr:grpSp>
        <xdr:grpSp>
          <xdr:nvGrpSpPr>
            <xdr:cNvPr id="29" name="Group 28">
              <a:extLst>
                <a:ext uri="{FF2B5EF4-FFF2-40B4-BE49-F238E27FC236}">
                  <a16:creationId xmlns:a16="http://schemas.microsoft.com/office/drawing/2014/main" id="{FEBC8BF2-BE41-4D76-9109-53FA8EA9C8FC}"/>
                </a:ext>
              </a:extLst>
            </xdr:cNvPr>
            <xdr:cNvGrpSpPr/>
          </xdr:nvGrpSpPr>
          <xdr:grpSpPr>
            <a:xfrm>
              <a:off x="3543300" y="4124325"/>
              <a:ext cx="1464119" cy="360000"/>
              <a:chOff x="4438650" y="4343400"/>
              <a:chExt cx="1464119" cy="360000"/>
            </a:xfrm>
          </xdr:grpSpPr>
          <xdr:sp macro="" textlink="">
            <xdr:nvSpPr>
              <xdr:cNvPr id="33" name="Rectangle: Rounded Corners 32">
                <a:extLst>
                  <a:ext uri="{FF2B5EF4-FFF2-40B4-BE49-F238E27FC236}">
                    <a16:creationId xmlns:a16="http://schemas.microsoft.com/office/drawing/2014/main" id="{1865C157-D36B-41FC-97B4-C20F73133F07}"/>
                  </a:ext>
                </a:extLst>
              </xdr:cNvPr>
              <xdr:cNvSpPr/>
            </xdr:nvSpPr>
            <xdr:spPr>
              <a:xfrm>
                <a:off x="4438650" y="4343400"/>
                <a:ext cx="1464119" cy="360000"/>
              </a:xfrm>
              <a:prstGeom prst="roundRect">
                <a:avLst/>
              </a:prstGeom>
              <a:solidFill>
                <a:schemeClr val="bg1"/>
              </a:solidFill>
              <a:ln w="19050">
                <a:solidFill>
                  <a:srgbClr val="0070C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et-EE" sz="900">
                    <a:solidFill>
                      <a:srgbClr val="0070C0"/>
                    </a:solidFill>
                    <a:latin typeface="IBM Plex Sans" panose="020B0503050203000203" pitchFamily="34" charset="0"/>
                  </a:rPr>
                  <a:t>KOV-i juhtumikorraldaja</a:t>
                </a:r>
                <a:r>
                  <a:rPr lang="et-EE" sz="900" baseline="0">
                    <a:solidFill>
                      <a:srgbClr val="0070C0"/>
                    </a:solidFill>
                    <a:latin typeface="IBM Plex Sans" panose="020B0503050203000203" pitchFamily="34" charset="0"/>
                  </a:rPr>
                  <a:t> keskmine töötasu</a:t>
                </a:r>
                <a:endParaRPr lang="et-EE" sz="900">
                  <a:solidFill>
                    <a:srgbClr val="0070C0"/>
                  </a:solidFill>
                  <a:latin typeface="IBM Plex Sans" panose="020B0503050203000203" pitchFamily="34" charset="0"/>
                </a:endParaRPr>
              </a:p>
            </xdr:txBody>
          </xdr:sp>
          <xdr:sp macro="" textlink="">
            <xdr:nvSpPr>
              <xdr:cNvPr id="34" name="TextBox 33">
                <a:extLst>
                  <a:ext uri="{FF2B5EF4-FFF2-40B4-BE49-F238E27FC236}">
                    <a16:creationId xmlns:a16="http://schemas.microsoft.com/office/drawing/2014/main" id="{0CF5ADC7-6E48-419F-8CAA-4BA8DC86F683}"/>
                  </a:ext>
                </a:extLst>
              </xdr:cNvPr>
              <xdr:cNvSpPr txBox="1"/>
            </xdr:nvSpPr>
            <xdr:spPr>
              <a:xfrm>
                <a:off x="5753100" y="4352925"/>
                <a:ext cx="126573" cy="12124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r>
                  <a:rPr lang="et-EE" sz="800" b="0">
                    <a:latin typeface="IBM Plex Sans" panose="020B0503050203000203" pitchFamily="34" charset="0"/>
                  </a:rPr>
                  <a:t>K4</a:t>
                </a:r>
              </a:p>
            </xdr:txBody>
          </xdr:sp>
        </xdr:grpSp>
        <xdr:cxnSp macro="">
          <xdr:nvCxnSpPr>
            <xdr:cNvPr id="30" name="Straight Arrow Connector 29">
              <a:extLst>
                <a:ext uri="{FF2B5EF4-FFF2-40B4-BE49-F238E27FC236}">
                  <a16:creationId xmlns:a16="http://schemas.microsoft.com/office/drawing/2014/main" id="{878B7A09-6FE1-482F-BB77-9B34901A88C9}"/>
                </a:ext>
              </a:extLst>
            </xdr:cNvPr>
            <xdr:cNvCxnSpPr/>
          </xdr:nvCxnSpPr>
          <xdr:spPr>
            <a:xfrm flipV="1">
              <a:off x="2971801" y="3305175"/>
              <a:ext cx="66674" cy="1200151"/>
            </a:xfrm>
            <a:prstGeom prst="straightConnector1">
              <a:avLst/>
            </a:prstGeom>
            <a:ln w="25400">
              <a:prstDash val="sysDot"/>
              <a:tailEnd type="triangle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Straight Arrow Connector 30">
              <a:extLst>
                <a:ext uri="{FF2B5EF4-FFF2-40B4-BE49-F238E27FC236}">
                  <a16:creationId xmlns:a16="http://schemas.microsoft.com/office/drawing/2014/main" id="{BCCA43AA-7072-424F-B56A-CA7A245EC9BD}"/>
                </a:ext>
              </a:extLst>
            </xdr:cNvPr>
            <xdr:cNvCxnSpPr/>
          </xdr:nvCxnSpPr>
          <xdr:spPr>
            <a:xfrm flipH="1" flipV="1">
              <a:off x="3257550" y="3314700"/>
              <a:ext cx="9527" cy="1190628"/>
            </a:xfrm>
            <a:prstGeom prst="straightConnector1">
              <a:avLst/>
            </a:prstGeom>
            <a:ln w="25400">
              <a:prstDash val="sysDot"/>
              <a:tailEnd type="triangle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Straight Arrow Connector 31">
              <a:extLst>
                <a:ext uri="{FF2B5EF4-FFF2-40B4-BE49-F238E27FC236}">
                  <a16:creationId xmlns:a16="http://schemas.microsoft.com/office/drawing/2014/main" id="{A38249A8-A312-41D5-B251-4FEF8EF1C4A5}"/>
                </a:ext>
              </a:extLst>
            </xdr:cNvPr>
            <xdr:cNvCxnSpPr>
              <a:endCxn id="3" idx="2"/>
            </xdr:cNvCxnSpPr>
          </xdr:nvCxnSpPr>
          <xdr:spPr>
            <a:xfrm flipH="1" flipV="1">
              <a:off x="3452626" y="3311822"/>
              <a:ext cx="224025" cy="793454"/>
            </a:xfrm>
            <a:prstGeom prst="straightConnector1">
              <a:avLst/>
            </a:prstGeom>
            <a:ln w="25400">
              <a:prstDash val="sysDot"/>
              <a:tailEnd type="triangle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377685E0-31C4-42FF-84BB-FB60EDCA8A4D}"/>
              </a:ext>
            </a:extLst>
          </xdr:cNvPr>
          <xdr:cNvGrpSpPr/>
        </xdr:nvGrpSpPr>
        <xdr:grpSpPr>
          <a:xfrm>
            <a:off x="1301969" y="123825"/>
            <a:ext cx="3914999" cy="1581150"/>
            <a:chOff x="1301969" y="123825"/>
            <a:chExt cx="3914999" cy="1581150"/>
          </a:xfrm>
        </xdr:grpSpPr>
        <xdr:cxnSp macro="">
          <xdr:nvCxnSpPr>
            <xdr:cNvPr id="9" name="Straight Arrow Connector 8">
              <a:extLst>
                <a:ext uri="{FF2B5EF4-FFF2-40B4-BE49-F238E27FC236}">
                  <a16:creationId xmlns:a16="http://schemas.microsoft.com/office/drawing/2014/main" id="{8C1AC620-065C-4C6B-A905-879BE669A828}"/>
                </a:ext>
              </a:extLst>
            </xdr:cNvPr>
            <xdr:cNvCxnSpPr/>
          </xdr:nvCxnSpPr>
          <xdr:spPr>
            <a:xfrm>
              <a:off x="2615053" y="883875"/>
              <a:ext cx="194822" cy="811575"/>
            </a:xfrm>
            <a:prstGeom prst="straightConnector1">
              <a:avLst/>
            </a:prstGeom>
            <a:ln w="25400">
              <a:solidFill>
                <a:schemeClr val="bg1">
                  <a:lumMod val="50000"/>
                </a:schemeClr>
              </a:solidFill>
              <a:prstDash val="sysDot"/>
              <a:tailEnd type="triangle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E3921D40-5ED1-4E43-BFD0-366823C1C5B3}"/>
                </a:ext>
              </a:extLst>
            </xdr:cNvPr>
            <xdr:cNvGrpSpPr/>
          </xdr:nvGrpSpPr>
          <xdr:grpSpPr>
            <a:xfrm>
              <a:off x="1301969" y="523875"/>
              <a:ext cx="1464118" cy="360000"/>
              <a:chOff x="3443850" y="4226925"/>
              <a:chExt cx="1799998" cy="396000"/>
            </a:xfrm>
          </xdr:grpSpPr>
          <xdr:sp macro="" textlink="">
            <xdr:nvSpPr>
              <xdr:cNvPr id="23" name="Rectangle: Rounded Corners 22">
                <a:extLst>
                  <a:ext uri="{FF2B5EF4-FFF2-40B4-BE49-F238E27FC236}">
                    <a16:creationId xmlns:a16="http://schemas.microsoft.com/office/drawing/2014/main" id="{796AE0B4-B59F-49DC-829A-5B2E4746B8DE}"/>
                  </a:ext>
                </a:extLst>
              </xdr:cNvPr>
              <xdr:cNvSpPr/>
            </xdr:nvSpPr>
            <xdr:spPr>
              <a:xfrm>
                <a:off x="3443850" y="4226925"/>
                <a:ext cx="1799998" cy="396000"/>
              </a:xfrm>
              <a:prstGeom prst="roundRect">
                <a:avLst/>
              </a:prstGeom>
              <a:solidFill>
                <a:schemeClr val="bg1"/>
              </a:solidFill>
              <a:ln w="19050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et-EE" sz="900">
                    <a:solidFill>
                      <a:schemeClr val="bg1">
                        <a:lumMod val="50000"/>
                      </a:schemeClr>
                    </a:solidFill>
                    <a:latin typeface="IBM Plex Sans" panose="020B0503050203000203" pitchFamily="34" charset="0"/>
                  </a:rPr>
                  <a:t>Keskmine </a:t>
                </a:r>
              </a:p>
              <a:p>
                <a:pPr algn="ctr"/>
                <a:r>
                  <a:rPr lang="et-EE" sz="900">
                    <a:solidFill>
                      <a:schemeClr val="bg1">
                        <a:lumMod val="50000"/>
                      </a:schemeClr>
                    </a:solidFill>
                    <a:latin typeface="IBM Plex Sans" panose="020B0503050203000203" pitchFamily="34" charset="0"/>
                  </a:rPr>
                  <a:t>palgatõus aastas</a:t>
                </a: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BFAFDD95-4256-4248-81B1-4477894ECC60}"/>
                  </a:ext>
                </a:extLst>
              </xdr:cNvPr>
              <xdr:cNvSpPr txBox="1"/>
            </xdr:nvSpPr>
            <xdr:spPr>
              <a:xfrm>
                <a:off x="5014859" y="4267200"/>
                <a:ext cx="126127" cy="146707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r>
                  <a:rPr lang="et-EE" sz="800" b="0">
                    <a:latin typeface="IBM Plex Sans" panose="020B0503050203000203" pitchFamily="34" charset="0"/>
                  </a:rPr>
                  <a:t>I1</a:t>
                </a:r>
                <a:endParaRPr lang="et-EE" sz="700" b="0">
                  <a:latin typeface="IBM Plex Sans" panose="020B0503050203000203" pitchFamily="34" charset="0"/>
                </a:endParaRPr>
              </a:p>
            </xdr:txBody>
          </xdr:sp>
        </xdr:grpSp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19692043-3577-4F8F-9D28-9B2328A5E4C2}"/>
                </a:ext>
              </a:extLst>
            </xdr:cNvPr>
            <xdr:cNvGrpSpPr/>
          </xdr:nvGrpSpPr>
          <xdr:grpSpPr>
            <a:xfrm>
              <a:off x="3752850" y="533400"/>
              <a:ext cx="1464118" cy="360000"/>
              <a:chOff x="3443850" y="4226925"/>
              <a:chExt cx="1799998" cy="396000"/>
            </a:xfrm>
          </xdr:grpSpPr>
          <xdr:sp macro="" textlink="">
            <xdr:nvSpPr>
              <xdr:cNvPr id="21" name="Rectangle: Rounded Corners 20">
                <a:extLst>
                  <a:ext uri="{FF2B5EF4-FFF2-40B4-BE49-F238E27FC236}">
                    <a16:creationId xmlns:a16="http://schemas.microsoft.com/office/drawing/2014/main" id="{0C4E880D-C00B-4963-9FF1-88DBDE065C9E}"/>
                  </a:ext>
                </a:extLst>
              </xdr:cNvPr>
              <xdr:cNvSpPr/>
            </xdr:nvSpPr>
            <xdr:spPr>
              <a:xfrm>
                <a:off x="3443850" y="4226925"/>
                <a:ext cx="1799998" cy="396000"/>
              </a:xfrm>
              <a:prstGeom prst="roundRect">
                <a:avLst/>
              </a:prstGeom>
              <a:solidFill>
                <a:schemeClr val="bg1"/>
              </a:solidFill>
              <a:ln w="19050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et-EE" sz="900">
                    <a:solidFill>
                      <a:schemeClr val="bg1">
                        <a:lumMod val="50000"/>
                      </a:schemeClr>
                    </a:solidFill>
                    <a:latin typeface="IBM Plex Sans" panose="020B0503050203000203" pitchFamily="34" charset="0"/>
                  </a:rPr>
                  <a:t>Diskontomäär</a:t>
                </a:r>
                <a:r>
                  <a:rPr lang="et-EE" sz="900" baseline="0">
                    <a:solidFill>
                      <a:schemeClr val="bg1">
                        <a:lumMod val="50000"/>
                      </a:schemeClr>
                    </a:solidFill>
                    <a:latin typeface="IBM Plex Sans" panose="020B0503050203000203" pitchFamily="34" charset="0"/>
                  </a:rPr>
                  <a:t> aastas</a:t>
                </a:r>
                <a:endParaRPr lang="et-EE" sz="900">
                  <a:solidFill>
                    <a:schemeClr val="bg1">
                      <a:lumMod val="50000"/>
                    </a:schemeClr>
                  </a:solidFill>
                  <a:latin typeface="IBM Plex Sans" panose="020B0503050203000203" pitchFamily="34" charset="0"/>
                </a:endParaRPr>
              </a:p>
            </xdr:txBody>
          </xdr: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1590D07E-1758-4B97-A7EF-BB7FF3F69600}"/>
                  </a:ext>
                </a:extLst>
              </xdr:cNvPr>
              <xdr:cNvSpPr txBox="1"/>
            </xdr:nvSpPr>
            <xdr:spPr>
              <a:xfrm>
                <a:off x="5014859" y="4267200"/>
                <a:ext cx="126127" cy="146707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r>
                  <a:rPr lang="et-EE" sz="800" b="0">
                    <a:solidFill>
                      <a:sysClr val="windowText" lastClr="000000"/>
                    </a:solidFill>
                    <a:latin typeface="IBM Plex Sans" panose="020B0503050203000203" pitchFamily="34" charset="0"/>
                  </a:rPr>
                  <a:t>I4</a:t>
                </a:r>
                <a:endParaRPr lang="et-EE" sz="700" b="0">
                  <a:solidFill>
                    <a:sysClr val="windowText" lastClr="000000"/>
                  </a:solidFill>
                  <a:latin typeface="IBM Plex Sans" panose="020B0503050203000203" pitchFamily="34" charset="0"/>
                </a:endParaRPr>
              </a:p>
            </xdr:txBody>
          </xdr:sp>
        </xdr:grpSp>
        <xdr:grpSp>
          <xdr:nvGrpSpPr>
            <xdr:cNvPr id="12" name="Group 11">
              <a:extLst>
                <a:ext uri="{FF2B5EF4-FFF2-40B4-BE49-F238E27FC236}">
                  <a16:creationId xmlns:a16="http://schemas.microsoft.com/office/drawing/2014/main" id="{0F87E12D-8DDF-4538-B270-841257D341CF}"/>
                </a:ext>
              </a:extLst>
            </xdr:cNvPr>
            <xdr:cNvGrpSpPr/>
          </xdr:nvGrpSpPr>
          <xdr:grpSpPr>
            <a:xfrm>
              <a:off x="3295650" y="133350"/>
              <a:ext cx="1464118" cy="360000"/>
              <a:chOff x="3443850" y="4226925"/>
              <a:chExt cx="1799998" cy="396000"/>
            </a:xfrm>
          </xdr:grpSpPr>
          <xdr:sp macro="" textlink="">
            <xdr:nvSpPr>
              <xdr:cNvPr id="19" name="Rectangle: Rounded Corners 18">
                <a:extLst>
                  <a:ext uri="{FF2B5EF4-FFF2-40B4-BE49-F238E27FC236}">
                    <a16:creationId xmlns:a16="http://schemas.microsoft.com/office/drawing/2014/main" id="{C5F1B174-C4AD-4ED0-A9E3-5EABE622B578}"/>
                  </a:ext>
                </a:extLst>
              </xdr:cNvPr>
              <xdr:cNvSpPr/>
            </xdr:nvSpPr>
            <xdr:spPr>
              <a:xfrm>
                <a:off x="3443850" y="4226925"/>
                <a:ext cx="1799998" cy="396000"/>
              </a:xfrm>
              <a:prstGeom prst="roundRect">
                <a:avLst/>
              </a:prstGeom>
              <a:solidFill>
                <a:schemeClr val="bg1"/>
              </a:solidFill>
              <a:ln w="19050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et-EE" sz="900">
                    <a:solidFill>
                      <a:schemeClr val="bg1">
                        <a:lumMod val="50000"/>
                      </a:schemeClr>
                    </a:solidFill>
                    <a:latin typeface="IBM Plex Sans" panose="020B0503050203000203" pitchFamily="34" charset="0"/>
                  </a:rPr>
                  <a:t>Loomulik tööhõive </a:t>
                </a:r>
              </a:p>
              <a:p>
                <a:pPr algn="ctr"/>
                <a:r>
                  <a:rPr lang="et-EE" sz="900">
                    <a:solidFill>
                      <a:schemeClr val="bg1">
                        <a:lumMod val="50000"/>
                      </a:schemeClr>
                    </a:solidFill>
                    <a:latin typeface="IBM Plex Sans" panose="020B0503050203000203" pitchFamily="34" charset="0"/>
                  </a:rPr>
                  <a:t>kasv aastas</a:t>
                </a:r>
              </a:p>
            </xdr:txBody>
          </xdr:sp>
          <xdr:sp macro="" textlink="">
            <xdr:nvSpPr>
              <xdr:cNvPr id="20" name="TextBox 19">
                <a:extLst>
                  <a:ext uri="{FF2B5EF4-FFF2-40B4-BE49-F238E27FC236}">
                    <a16:creationId xmlns:a16="http://schemas.microsoft.com/office/drawing/2014/main" id="{6A399430-326E-4F5E-AFFA-6BB0EE5A50DA}"/>
                  </a:ext>
                </a:extLst>
              </xdr:cNvPr>
              <xdr:cNvSpPr txBox="1"/>
            </xdr:nvSpPr>
            <xdr:spPr>
              <a:xfrm>
                <a:off x="5014859" y="4267200"/>
                <a:ext cx="126127" cy="146707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r>
                  <a:rPr lang="et-EE" sz="800" b="0">
                    <a:solidFill>
                      <a:sysClr val="windowText" lastClr="000000"/>
                    </a:solidFill>
                    <a:latin typeface="IBM Plex Sans" panose="020B0503050203000203" pitchFamily="34" charset="0"/>
                  </a:rPr>
                  <a:t>I3</a:t>
                </a:r>
                <a:endParaRPr lang="et-EE" sz="700" b="0">
                  <a:solidFill>
                    <a:sysClr val="windowText" lastClr="000000"/>
                  </a:solidFill>
                  <a:latin typeface="IBM Plex Sans" panose="020B0503050203000203" pitchFamily="34" charset="0"/>
                </a:endParaRPr>
              </a:p>
            </xdr:txBody>
          </xdr:sp>
        </xdr:grpSp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579CCCE0-1583-4EF9-A3EB-98EC01683C1F}"/>
                </a:ext>
              </a:extLst>
            </xdr:cNvPr>
            <xdr:cNvGrpSpPr/>
          </xdr:nvGrpSpPr>
          <xdr:grpSpPr>
            <a:xfrm>
              <a:off x="1790700" y="123825"/>
              <a:ext cx="1464118" cy="360000"/>
              <a:chOff x="3443850" y="4226925"/>
              <a:chExt cx="1799998" cy="396000"/>
            </a:xfrm>
          </xdr:grpSpPr>
          <xdr:sp macro="" textlink="">
            <xdr:nvSpPr>
              <xdr:cNvPr id="17" name="Rectangle: Rounded Corners 16">
                <a:extLst>
                  <a:ext uri="{FF2B5EF4-FFF2-40B4-BE49-F238E27FC236}">
                    <a16:creationId xmlns:a16="http://schemas.microsoft.com/office/drawing/2014/main" id="{8F689231-47CC-425A-99D6-6ABECB9D80CC}"/>
                  </a:ext>
                </a:extLst>
              </xdr:cNvPr>
              <xdr:cNvSpPr/>
            </xdr:nvSpPr>
            <xdr:spPr>
              <a:xfrm>
                <a:off x="3443850" y="4226925"/>
                <a:ext cx="1799998" cy="396000"/>
              </a:xfrm>
              <a:prstGeom prst="roundRect">
                <a:avLst/>
              </a:prstGeom>
              <a:solidFill>
                <a:schemeClr val="bg1"/>
              </a:solidFill>
              <a:ln w="19050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et-EE" sz="900">
                    <a:solidFill>
                      <a:schemeClr val="bg1">
                        <a:lumMod val="50000"/>
                      </a:schemeClr>
                    </a:solidFill>
                    <a:latin typeface="IBM Plex Sans" panose="020B0503050203000203" pitchFamily="34" charset="0"/>
                  </a:rPr>
                  <a:t>Kesksete</a:t>
                </a:r>
              </a:p>
              <a:p>
                <a:pPr algn="ctr"/>
                <a:r>
                  <a:rPr lang="et-EE" sz="900">
                    <a:solidFill>
                      <a:schemeClr val="bg1">
                        <a:lumMod val="50000"/>
                      </a:schemeClr>
                    </a:solidFill>
                    <a:latin typeface="IBM Plex Sans" panose="020B0503050203000203" pitchFamily="34" charset="0"/>
                  </a:rPr>
                  <a:t>kulude tõus aastas</a:t>
                </a:r>
              </a:p>
            </xdr:txBody>
          </xdr:sp>
          <xdr:sp macro="" textlink="">
            <xdr:nvSpPr>
              <xdr:cNvPr id="18" name="TextBox 17">
                <a:extLst>
                  <a:ext uri="{FF2B5EF4-FFF2-40B4-BE49-F238E27FC236}">
                    <a16:creationId xmlns:a16="http://schemas.microsoft.com/office/drawing/2014/main" id="{445FD11E-16A3-4E11-8513-F5F347232C28}"/>
                  </a:ext>
                </a:extLst>
              </xdr:cNvPr>
              <xdr:cNvSpPr txBox="1"/>
            </xdr:nvSpPr>
            <xdr:spPr>
              <a:xfrm>
                <a:off x="5014859" y="4267200"/>
                <a:ext cx="126127" cy="146707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r>
                  <a:rPr lang="et-EE" sz="800" b="0">
                    <a:solidFill>
                      <a:sysClr val="windowText" lastClr="000000"/>
                    </a:solidFill>
                    <a:latin typeface="IBM Plex Sans" panose="020B0503050203000203" pitchFamily="34" charset="0"/>
                  </a:rPr>
                  <a:t>I2</a:t>
                </a:r>
                <a:endParaRPr lang="et-EE" sz="700" b="0">
                  <a:solidFill>
                    <a:sysClr val="windowText" lastClr="000000"/>
                  </a:solidFill>
                  <a:latin typeface="IBM Plex Sans" panose="020B0503050203000203" pitchFamily="34" charset="0"/>
                </a:endParaRPr>
              </a:p>
            </xdr:txBody>
          </xdr:sp>
        </xdr:grpSp>
        <xdr:cxnSp macro="">
          <xdr:nvCxnSpPr>
            <xdr:cNvPr id="14" name="Straight Arrow Connector 13">
              <a:extLst>
                <a:ext uri="{FF2B5EF4-FFF2-40B4-BE49-F238E27FC236}">
                  <a16:creationId xmlns:a16="http://schemas.microsoft.com/office/drawing/2014/main" id="{ADFCF75B-8145-468C-815C-E65C12FC36A2}"/>
                </a:ext>
              </a:extLst>
            </xdr:cNvPr>
            <xdr:cNvCxnSpPr/>
          </xdr:nvCxnSpPr>
          <xdr:spPr>
            <a:xfrm flipH="1">
              <a:off x="3000375" y="474300"/>
              <a:ext cx="81403" cy="1211625"/>
            </a:xfrm>
            <a:prstGeom prst="straightConnector1">
              <a:avLst/>
            </a:prstGeom>
            <a:ln w="25400">
              <a:solidFill>
                <a:schemeClr val="bg1">
                  <a:lumMod val="50000"/>
                </a:schemeClr>
              </a:solidFill>
              <a:prstDash val="sysDot"/>
              <a:tailEnd type="triangle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Straight Arrow Connector 14">
              <a:extLst>
                <a:ext uri="{FF2B5EF4-FFF2-40B4-BE49-F238E27FC236}">
                  <a16:creationId xmlns:a16="http://schemas.microsoft.com/office/drawing/2014/main" id="{5F45FD4C-C1E1-412A-9D24-A412BEB2A486}"/>
                </a:ext>
              </a:extLst>
            </xdr:cNvPr>
            <xdr:cNvCxnSpPr/>
          </xdr:nvCxnSpPr>
          <xdr:spPr>
            <a:xfrm flipH="1">
              <a:off x="3219450" y="483825"/>
              <a:ext cx="214753" cy="1221150"/>
            </a:xfrm>
            <a:prstGeom prst="straightConnector1">
              <a:avLst/>
            </a:prstGeom>
            <a:ln w="25400">
              <a:solidFill>
                <a:schemeClr val="bg1">
                  <a:lumMod val="50000"/>
                </a:schemeClr>
              </a:solidFill>
              <a:prstDash val="sysDot"/>
              <a:tailEnd type="triangle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Straight Arrow Connector 15">
              <a:extLst>
                <a:ext uri="{FF2B5EF4-FFF2-40B4-BE49-F238E27FC236}">
                  <a16:creationId xmlns:a16="http://schemas.microsoft.com/office/drawing/2014/main" id="{100A8966-13A0-4707-A8D7-D6E7DFB4C815}"/>
                </a:ext>
              </a:extLst>
            </xdr:cNvPr>
            <xdr:cNvCxnSpPr>
              <a:endCxn id="3" idx="0"/>
            </xdr:cNvCxnSpPr>
          </xdr:nvCxnSpPr>
          <xdr:spPr>
            <a:xfrm flipH="1">
              <a:off x="3452626" y="883875"/>
              <a:ext cx="438777" cy="799172"/>
            </a:xfrm>
            <a:prstGeom prst="straightConnector1">
              <a:avLst/>
            </a:prstGeom>
            <a:ln w="25400">
              <a:solidFill>
                <a:schemeClr val="bg1">
                  <a:lumMod val="50000"/>
                </a:schemeClr>
              </a:solidFill>
              <a:prstDash val="sysDot"/>
              <a:tailEnd type="triangle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F61F-F797-4CCE-96E8-87511A672CD3}">
  <sheetPr>
    <tabColor rgb="FF92D050"/>
  </sheetPr>
  <dimension ref="A3:O20"/>
  <sheetViews>
    <sheetView showGridLines="0" workbookViewId="0">
      <selection activeCell="F25" sqref="F25"/>
    </sheetView>
  </sheetViews>
  <sheetFormatPr defaultRowHeight="15" x14ac:dyDescent="0.25"/>
  <cols>
    <col min="2" max="2" width="5.5703125" customWidth="1"/>
    <col min="6" max="6" width="11.85546875" customWidth="1"/>
  </cols>
  <sheetData>
    <row r="3" spans="1:15" x14ac:dyDescent="0.25">
      <c r="B3" t="s">
        <v>91</v>
      </c>
    </row>
    <row r="4" spans="1:15" x14ac:dyDescent="0.25">
      <c r="B4" t="s">
        <v>94</v>
      </c>
    </row>
    <row r="6" spans="1:15" x14ac:dyDescent="0.25">
      <c r="A6" s="49"/>
      <c r="B6" t="s">
        <v>96</v>
      </c>
    </row>
    <row r="7" spans="1:15" x14ac:dyDescent="0.25">
      <c r="B7" t="s">
        <v>95</v>
      </c>
    </row>
    <row r="9" spans="1:15" x14ac:dyDescent="0.25">
      <c r="A9" s="50"/>
      <c r="B9" t="s">
        <v>92</v>
      </c>
    </row>
    <row r="10" spans="1:15" x14ac:dyDescent="0.25">
      <c r="B10" t="s">
        <v>104</v>
      </c>
    </row>
    <row r="12" spans="1:15" x14ac:dyDescent="0.25">
      <c r="B12" t="s">
        <v>106</v>
      </c>
    </row>
    <row r="14" spans="1:15" x14ac:dyDescent="0.25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6" spans="1:15" x14ac:dyDescent="0.25">
      <c r="B16" s="59" t="s">
        <v>99</v>
      </c>
    </row>
    <row r="17" spans="2:3" x14ac:dyDescent="0.25">
      <c r="B17" s="59" t="s">
        <v>98</v>
      </c>
    </row>
    <row r="18" spans="2:3" x14ac:dyDescent="0.25">
      <c r="C18" s="59" t="s">
        <v>103</v>
      </c>
    </row>
    <row r="19" spans="2:3" x14ac:dyDescent="0.25">
      <c r="B19" s="59" t="s">
        <v>97</v>
      </c>
    </row>
    <row r="20" spans="2:3" x14ac:dyDescent="0.25">
      <c r="B20" s="59" t="s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7A8F-9D6D-4CD0-BA78-3BEEB6B517B4}">
  <sheetPr>
    <tabColor rgb="FF92D050"/>
  </sheetPr>
  <dimension ref="A1:O29"/>
  <sheetViews>
    <sheetView showGridLines="0" zoomScale="110" zoomScaleNormal="110" workbookViewId="0">
      <selection activeCell="C4" sqref="C4"/>
    </sheetView>
  </sheetViews>
  <sheetFormatPr defaultRowHeight="15" x14ac:dyDescent="0.25"/>
  <cols>
    <col min="1" max="1" width="16.7109375" bestFit="1" customWidth="1"/>
    <col min="3" max="3" width="13.5703125" customWidth="1"/>
    <col min="4" max="4" width="10.140625" bestFit="1" customWidth="1"/>
    <col min="5" max="5" width="11.5703125" customWidth="1"/>
    <col min="6" max="6" width="12.42578125" customWidth="1"/>
    <col min="7" max="7" width="12.28515625" customWidth="1"/>
    <col min="8" max="8" width="11.28515625" customWidth="1"/>
    <col min="9" max="10" width="13.28515625" customWidth="1"/>
    <col min="11" max="11" width="16.7109375" customWidth="1"/>
    <col min="12" max="12" width="14.42578125" customWidth="1"/>
    <col min="14" max="14" width="9.85546875" bestFit="1" customWidth="1"/>
    <col min="15" max="15" width="10.5703125" customWidth="1"/>
  </cols>
  <sheetData>
    <row r="1" spans="1:15" x14ac:dyDescent="0.25">
      <c r="B1" s="41" t="s">
        <v>81</v>
      </c>
      <c r="C1" s="54" t="s">
        <v>8</v>
      </c>
      <c r="F1" s="63" t="s">
        <v>93</v>
      </c>
      <c r="G1" s="63"/>
      <c r="H1" s="63"/>
      <c r="I1" s="63"/>
      <c r="J1" s="63"/>
      <c r="K1" s="63"/>
      <c r="L1" s="63"/>
    </row>
    <row r="2" spans="1:15" ht="32.25" customHeight="1" x14ac:dyDescent="0.25">
      <c r="B2" s="53" t="s">
        <v>82</v>
      </c>
      <c r="C2" s="55" t="s">
        <v>101</v>
      </c>
      <c r="E2" s="22" t="s">
        <v>46</v>
      </c>
      <c r="F2" s="22" t="s">
        <v>47</v>
      </c>
      <c r="G2" s="22" t="s">
        <v>11</v>
      </c>
      <c r="H2" s="22" t="s">
        <v>52</v>
      </c>
      <c r="I2" s="22" t="s">
        <v>90</v>
      </c>
      <c r="J2" s="22" t="s">
        <v>56</v>
      </c>
      <c r="K2" s="22" t="s">
        <v>54</v>
      </c>
      <c r="L2" s="44" t="s">
        <v>55</v>
      </c>
    </row>
    <row r="3" spans="1:15" x14ac:dyDescent="0.25">
      <c r="B3" s="41" t="s">
        <v>83</v>
      </c>
      <c r="C3" s="56">
        <v>45291</v>
      </c>
      <c r="E3" s="46">
        <f t="shared" ref="E3:L3" ca="1" si="0">SUM(E6:E26)</f>
        <v>168</v>
      </c>
      <c r="F3" s="51">
        <f t="shared" ca="1" si="0"/>
        <v>4985976.2084768191</v>
      </c>
      <c r="G3" s="51">
        <f t="shared" ca="1" si="0"/>
        <v>2121234.4643145809</v>
      </c>
      <c r="H3" s="51">
        <f t="shared" ca="1" si="0"/>
        <v>260712.75449795101</v>
      </c>
      <c r="I3" s="51">
        <f t="shared" ca="1" si="0"/>
        <v>-392000</v>
      </c>
      <c r="J3" s="51">
        <f t="shared" ca="1" si="0"/>
        <v>-286034.04680860235</v>
      </c>
      <c r="K3" s="51">
        <f t="shared" ca="1" si="0"/>
        <v>1443200.4175059786</v>
      </c>
      <c r="L3" s="52">
        <f t="shared" ca="1" si="0"/>
        <v>1443200.4175059786</v>
      </c>
      <c r="N3" s="62"/>
      <c r="O3" s="9"/>
    </row>
    <row r="4" spans="1:15" x14ac:dyDescent="0.25">
      <c r="D4" s="8"/>
    </row>
    <row r="5" spans="1:15" ht="28.5" customHeight="1" x14ac:dyDescent="0.25">
      <c r="A5" s="22" t="s">
        <v>87</v>
      </c>
      <c r="B5" s="22" t="s">
        <v>86</v>
      </c>
      <c r="C5" s="22" t="s">
        <v>85</v>
      </c>
      <c r="D5" s="42" t="s">
        <v>84</v>
      </c>
      <c r="E5" s="22" t="s">
        <v>46</v>
      </c>
      <c r="F5" s="22" t="s">
        <v>47</v>
      </c>
      <c r="G5" s="22" t="s">
        <v>11</v>
      </c>
      <c r="H5" s="22" t="s">
        <v>52</v>
      </c>
      <c r="I5" s="22" t="s">
        <v>90</v>
      </c>
      <c r="J5" s="22" t="s">
        <v>56</v>
      </c>
      <c r="K5" s="22" t="s">
        <v>54</v>
      </c>
      <c r="L5" s="44" t="s">
        <v>55</v>
      </c>
    </row>
    <row r="6" spans="1:15" ht="15.75" customHeight="1" x14ac:dyDescent="0.25">
      <c r="A6" s="43" t="s">
        <v>88</v>
      </c>
      <c r="B6" s="44"/>
      <c r="C6" s="44"/>
      <c r="D6" s="44"/>
      <c r="E6" s="44"/>
      <c r="F6" s="44"/>
      <c r="G6" s="44"/>
      <c r="H6" s="44"/>
      <c r="I6" s="17">
        <v>-108000</v>
      </c>
      <c r="J6" s="48"/>
      <c r="K6" s="45">
        <f>G6+I6+J6</f>
        <v>-108000</v>
      </c>
      <c r="L6" s="45">
        <f>G6+I6+J6</f>
        <v>-108000</v>
      </c>
      <c r="M6" t="s">
        <v>89</v>
      </c>
    </row>
    <row r="7" spans="1:15" x14ac:dyDescent="0.25">
      <c r="A7" s="21" t="s">
        <v>68</v>
      </c>
      <c r="B7" s="1" t="str">
        <f>ROMAN(ROW()-6)</f>
        <v>I</v>
      </c>
      <c r="C7" s="40">
        <v>43252</v>
      </c>
      <c r="D7" s="18">
        <f>IF(_xlfn.ARABIC($C$2)&lt;_xlfn.ARABIC(B7),0,IF(_xlfn.ARABIC($C$1)&gt;_xlfn.ARABIC(B7),0,MAX(0,INT(($C$3-C7)/30.5))))</f>
        <v>66</v>
      </c>
      <c r="E7" s="14" cm="1">
        <f t="array" aca="1" ref="E7" ca="1">IFERROR(VLOOKUP($D7,INDIRECT("'"&amp;INDIRECT("'INF'!B"&amp;MATCH($A7,INF!$A$1:$A$8,0),1)&amp;"'!$D$8:$AB$127",1),5,0),0)</f>
        <v>42</v>
      </c>
      <c r="F7" s="47" cm="1">
        <f t="array" aca="1" ref="F7" ca="1">IFERROR(VLOOKUP($D7,INDIRECT("'"&amp;INDIRECT("'INF'!B"&amp;MATCH($A7,INF!$A$1:$A$8,0),1)&amp;"'!$D$8:$AB$127",1),9,0),0)*POWER(1+INDIRECT("'"&amp;INDIRECT("'INF'!B"&amp;MATCH($A7,INF!$A$1:$A$8,0),1)&amp;"'!$B$10",1),($C7-$C$10)/365)</f>
        <v>1329056.1408051215</v>
      </c>
      <c r="G7" s="47" cm="1">
        <f t="array" aca="1" ref="G7" ca="1">IFERROR(VLOOKUP($D7,INDIRECT("'"&amp;INDIRECT("'INF'!B"&amp;MATCH($A7,INF!$A$1:$A$8,0),1)&amp;"'!$D$8:$AB$127",1),15,0),0)*POWER(1+INDIRECT("'"&amp;INDIRECT("'INF'!B"&amp;MATCH($A7,INF!$A$1:$A$8,0),1)&amp;"'!$B$10",1),($C7-$C$10)/365)</f>
        <v>566320.49228402053</v>
      </c>
      <c r="H7" s="47" cm="1">
        <f t="array" aca="1" ref="H7" ca="1">IFERROR(VLOOKUP($D7,INDIRECT("'"&amp;INDIRECT("'INF'!B"&amp;MATCH($A7,INF!$A$1:$A$8,0),1)&amp;"'!$D$8:$AB$127",1),13,0),0)*POWER(1+INDIRECT("'"&amp;INDIRECT("'INF'!B"&amp;MATCH($A7,INF!$A$1:$A$8,0),1)&amp;"'!$B$10",1),($C7-$C$10)/365)</f>
        <v>70025.510981749932</v>
      </c>
      <c r="I7" s="47" cm="1">
        <f t="array" aca="1" ref="I7" ca="1">IFERROR(VLOOKUP($D7,INDIRECT("'"&amp;INDIRECT("'INF'!B"&amp;MATCH($A7,INF!$A$1:$A$8,0),1)&amp;"'!$D$8:$AB$127",1),22,0),0)*POWER(1+INDIRECT("'"&amp;INDIRECT("'INF'!B"&amp;MATCH($A7,INF!$A$1:$A$8,0),1)&amp;"'!$B$11",1),($C7-$C$10)/365)</f>
        <v>-71000</v>
      </c>
      <c r="J7" s="47" cm="1">
        <f t="array" aca="1" ref="J7" ca="1">IFERROR(VLOOKUP($D7,INDIRECT("'"&amp;INDIRECT("'INF'!B"&amp;MATCH($A7,INF!$A$1:$A$8,0),1)&amp;"'!$D$8:$AB$127",1),23,0),0)*POWER(1+INDIRECT("'"&amp;INDIRECT("'INF'!B"&amp;MATCH($A7,INF!$A$1:$A$8,0),1)&amp;"'!$B$11",1),($C7-$C$10)/365)</f>
        <v>-71508.511702150587</v>
      </c>
      <c r="K7" s="47">
        <f ca="1">G7+I7+J7</f>
        <v>423811.98058186995</v>
      </c>
      <c r="L7" s="45" cm="1">
        <f t="array" aca="1" ref="L7" ca="1">K7/POWER(1+INDIRECT("'"&amp;INDIRECT("'INF'!B"&amp;MATCH($A7,INF!$A$1:$A$8,0),1)&amp;"'!$B$13",1),($C7-$C$10)/365)</f>
        <v>423811.98058186995</v>
      </c>
    </row>
    <row r="8" spans="1:15" x14ac:dyDescent="0.25">
      <c r="A8" s="21" t="s">
        <v>68</v>
      </c>
      <c r="B8" s="1" t="str">
        <f t="shared" ref="B8:B26" si="1">ROMAN(ROW()-6)</f>
        <v>II</v>
      </c>
      <c r="C8" s="40">
        <v>43419</v>
      </c>
      <c r="D8" s="18">
        <f t="shared" ref="D8:D26" si="2">IF(_xlfn.ARABIC($C$2)&lt;_xlfn.ARABIC(B8),0,IF(_xlfn.ARABIC($C$1)&gt;_xlfn.ARABIC(B8),0,MAX(0,INT(($C$3-C8)/30.5))))</f>
        <v>61</v>
      </c>
      <c r="E8" s="14" cm="1">
        <f t="array" aca="1" ref="E8" ca="1">IFERROR(VLOOKUP($D8,INDIRECT("'"&amp;INDIRECT("'INF'!B"&amp;MATCH($A8,INF!$A$1:$A$8,0),1)&amp;"'!$D$8:$AB$127",1),5,0),0)</f>
        <v>42</v>
      </c>
      <c r="F8" s="47" cm="1">
        <f t="array" aca="1" ref="F8" ca="1">IFERROR(VLOOKUP($D8,INDIRECT("'"&amp;INDIRECT("'INF'!B"&amp;MATCH($A8,INF!$A$1:$A$8,0),1)&amp;"'!$D$8:$AB$127",1),9,0),0)*POWER(1+INDIRECT("'"&amp;INDIRECT("'INF'!B"&amp;MATCH($A8,INF!$A$1:$A$8,0),1)&amp;"'!$B$10",1),($C8-$C$10)/365)</f>
        <v>1287812.1044303828</v>
      </c>
      <c r="G8" s="47" cm="1">
        <f t="array" aca="1" ref="G8" ca="1">IFERROR(VLOOKUP($D8,INDIRECT("'"&amp;INDIRECT("'INF'!B"&amp;MATCH($A8,INF!$A$1:$A$8,0),1)&amp;"'!$D$8:$AB$127",1),15,0),0)*POWER(1+INDIRECT("'"&amp;INDIRECT("'INF'!B"&amp;MATCH($A8,INF!$A$1:$A$8,0),1)&amp;"'!$B$10",1),($C8-$C$10)/365)</f>
        <v>548247.00176485069</v>
      </c>
      <c r="H8" s="47" cm="1">
        <f t="array" aca="1" ref="H8" ca="1">IFERROR(VLOOKUP($D8,INDIRECT("'"&amp;INDIRECT("'INF'!B"&amp;MATCH($A8,INF!$A$1:$A$8,0),1)&amp;"'!$D$8:$AB$127",1),13,0),0)*POWER(1+INDIRECT("'"&amp;INDIRECT("'INF'!B"&amp;MATCH($A8,INF!$A$1:$A$8,0),1)&amp;"'!$B$10",1),($C8-$C$10)/365)</f>
        <v>67553.973259494029</v>
      </c>
      <c r="I8" s="47" cm="1">
        <f t="array" aca="1" ref="I8" ca="1">IFERROR(VLOOKUP($D8,INDIRECT("'"&amp;INDIRECT("'INF'!B"&amp;MATCH($A8,INF!$A$1:$A$8,0),1)&amp;"'!$D$8:$AB$127",1),22,0),0)*POWER(1+INDIRECT("'"&amp;INDIRECT("'INF'!B"&amp;MATCH($A8,INF!$A$1:$A$8,0),1)&amp;"'!$B$11",1),($C8-$C$10)/365)</f>
        <v>-71000</v>
      </c>
      <c r="J8" s="47" cm="1">
        <f t="array" aca="1" ref="J8" ca="1">IFERROR(VLOOKUP($D8,INDIRECT("'"&amp;INDIRECT("'INF'!B"&amp;MATCH($A8,INF!$A$1:$A$8,0),1)&amp;"'!$D$8:$AB$127",1),23,0),0)*POWER(1+INDIRECT("'"&amp;INDIRECT("'INF'!B"&amp;MATCH($A8,INF!$A$1:$A$8,0),1)&amp;"'!$B$11",1),($C8-$C$10)/365)</f>
        <v>-71508.511702150587</v>
      </c>
      <c r="K8" s="47">
        <f t="shared" ref="K8:K26" ca="1" si="3">G8+I8+J8</f>
        <v>405738.49006270012</v>
      </c>
      <c r="L8" s="45" cm="1">
        <f t="array" aca="1" ref="L8" ca="1">K8/POWER(1+INDIRECT("'"&amp;INDIRECT("'INF'!B"&amp;MATCH($A8,INF!$A$1:$A$8,0),1)&amp;"'!$B$13",1),($C8-$C$10)/365)</f>
        <v>405738.49006270012</v>
      </c>
    </row>
    <row r="9" spans="1:15" x14ac:dyDescent="0.25">
      <c r="A9" s="21" t="s">
        <v>68</v>
      </c>
      <c r="B9" s="1" t="str">
        <f t="shared" si="1"/>
        <v>III</v>
      </c>
      <c r="C9" s="40">
        <v>43570</v>
      </c>
      <c r="D9" s="18">
        <f t="shared" si="2"/>
        <v>56</v>
      </c>
      <c r="E9" s="14" cm="1">
        <f t="array" aca="1" ref="E9" ca="1">IFERROR(VLOOKUP($D9,INDIRECT("'"&amp;INDIRECT("'INF'!B"&amp;MATCH($A9,INF!$A$1:$A$8,0),1)&amp;"'!$D$8:$AB$127",1),5,0),0)</f>
        <v>42</v>
      </c>
      <c r="F9" s="47" cm="1">
        <f t="array" aca="1" ref="F9" ca="1">IFERROR(VLOOKUP($D9,INDIRECT("'"&amp;INDIRECT("'INF'!B"&amp;MATCH($A9,INF!$A$1:$A$8,0),1)&amp;"'!$D$8:$AB$127",1),9,0),0)*POWER(1+INDIRECT("'"&amp;INDIRECT("'INF'!B"&amp;MATCH($A9,INF!$A$1:$A$8,0),1)&amp;"'!$B$10",1),($C9-$C$10)/365)</f>
        <v>1232195.8019913121</v>
      </c>
      <c r="G9" s="47" cm="1">
        <f t="array" aca="1" ref="G9" ca="1">IFERROR(VLOOKUP($D9,INDIRECT("'"&amp;INDIRECT("'INF'!B"&amp;MATCH($A9,INF!$A$1:$A$8,0),1)&amp;"'!$D$8:$AB$127",1),15,0),0)*POWER(1+INDIRECT("'"&amp;INDIRECT("'INF'!B"&amp;MATCH($A9,INF!$A$1:$A$8,0),1)&amp;"'!$B$10",1),($C9-$C$10)/365)</f>
        <v>524008.22751320858</v>
      </c>
      <c r="H9" s="47" cm="1">
        <f t="array" aca="1" ref="H9" ca="1">IFERROR(VLOOKUP($D9,INDIRECT("'"&amp;INDIRECT("'INF'!B"&amp;MATCH($A9,INF!$A$1:$A$8,0),1)&amp;"'!$D$8:$AB$127",1),13,0),0)*POWER(1+INDIRECT("'"&amp;INDIRECT("'INF'!B"&amp;MATCH($A9,INF!$A$1:$A$8,0),1)&amp;"'!$B$10",1),($C9-$C$10)/365)</f>
        <v>64300.57577120675</v>
      </c>
      <c r="I9" s="47" cm="1">
        <f t="array" aca="1" ref="I9" ca="1">IFERROR(VLOOKUP($D9,INDIRECT("'"&amp;INDIRECT("'INF'!B"&amp;MATCH($A9,INF!$A$1:$A$8,0),1)&amp;"'!$D$8:$AB$127",1),22,0),0)*POWER(1+INDIRECT("'"&amp;INDIRECT("'INF'!B"&amp;MATCH($A9,INF!$A$1:$A$8,0),1)&amp;"'!$B$11",1),($C9-$C$10)/365)</f>
        <v>-71000</v>
      </c>
      <c r="J9" s="47" cm="1">
        <f t="array" aca="1" ref="J9" ca="1">IFERROR(VLOOKUP($D9,INDIRECT("'"&amp;INDIRECT("'INF'!B"&amp;MATCH($A9,INF!$A$1:$A$8,0),1)&amp;"'!$D$8:$AB$127",1),23,0),0)*POWER(1+INDIRECT("'"&amp;INDIRECT("'INF'!B"&amp;MATCH($A9,INF!$A$1:$A$8,0),1)&amp;"'!$B$11",1),($C9-$C$10)/365)</f>
        <v>-71508.511702150587</v>
      </c>
      <c r="K9" s="47">
        <f t="shared" ca="1" si="3"/>
        <v>381499.71581105801</v>
      </c>
      <c r="L9" s="45" cm="1">
        <f t="array" aca="1" ref="L9" ca="1">K9/POWER(1+INDIRECT("'"&amp;INDIRECT("'INF'!B"&amp;MATCH($A9,INF!$A$1:$A$8,0),1)&amp;"'!$B$13",1),($C9-$C$10)/365)</f>
        <v>381499.71581105801</v>
      </c>
    </row>
    <row r="10" spans="1:15" x14ac:dyDescent="0.25">
      <c r="A10" s="21" t="s">
        <v>68</v>
      </c>
      <c r="B10" s="1" t="str">
        <f t="shared" si="1"/>
        <v>IV</v>
      </c>
      <c r="C10" s="40">
        <v>43784</v>
      </c>
      <c r="D10" s="18">
        <f t="shared" si="2"/>
        <v>49</v>
      </c>
      <c r="E10" s="14" cm="1">
        <f t="array" aca="1" ref="E10" ca="1">IFERROR(VLOOKUP($D10,INDIRECT("'"&amp;INDIRECT("'INF'!B"&amp;MATCH($A10,INF!$A$1:$A$8,0),1)&amp;"'!$D$8:$AB$127",1),5,0),0)</f>
        <v>42</v>
      </c>
      <c r="F10" s="47" cm="1">
        <f t="array" aca="1" ref="F10" ca="1">IFERROR(VLOOKUP($D10,INDIRECT("'"&amp;INDIRECT("'INF'!B"&amp;MATCH($A10,INF!$A$1:$A$8,0),1)&amp;"'!$D$8:$AB$127",1),9,0),0)*POWER(1+INDIRECT("'"&amp;INDIRECT("'INF'!B"&amp;MATCH($A10,INF!$A$1:$A$8,0),1)&amp;"'!$B$10",1),($C10-$C$10)/365)</f>
        <v>1136912.1612500022</v>
      </c>
      <c r="G10" s="47" cm="1">
        <f t="array" aca="1" ref="G10" ca="1">IFERROR(VLOOKUP($D10,INDIRECT("'"&amp;INDIRECT("'INF'!B"&amp;MATCH($A10,INF!$A$1:$A$8,0),1)&amp;"'!$D$8:$AB$127",1),15,0),0)*POWER(1+INDIRECT("'"&amp;INDIRECT("'INF'!B"&amp;MATCH($A10,INF!$A$1:$A$8,0),1)&amp;"'!$B$10",1),($C10-$C$10)/365)</f>
        <v>482658.74275250116</v>
      </c>
      <c r="H10" s="47" cm="1">
        <f t="array" aca="1" ref="H10" ca="1">IFERROR(VLOOKUP($D10,INDIRECT("'"&amp;INDIRECT("'INF'!B"&amp;MATCH($A10,INF!$A$1:$A$8,0),1)&amp;"'!$D$8:$AB$127",1),13,0),0)*POWER(1+INDIRECT("'"&amp;INDIRECT("'INF'!B"&amp;MATCH($A10,INF!$A$1:$A$8,0),1)&amp;"'!$B$10",1),($C10-$C$10)/365)</f>
        <v>58832.694485500266</v>
      </c>
      <c r="I10" s="47" cm="1">
        <f t="array" aca="1" ref="I10" ca="1">IFERROR(VLOOKUP($D10,INDIRECT("'"&amp;INDIRECT("'INF'!B"&amp;MATCH($A10,INF!$A$1:$A$8,0),1)&amp;"'!$D$8:$AB$127",1),22,0),0)*POWER(1+INDIRECT("'"&amp;INDIRECT("'INF'!B"&amp;MATCH($A10,INF!$A$1:$A$8,0),1)&amp;"'!$B$11",1),($C10-$C$10)/365)</f>
        <v>-71000</v>
      </c>
      <c r="J10" s="47" cm="1">
        <f t="array" aca="1" ref="J10" ca="1">IFERROR(VLOOKUP($D10,INDIRECT("'"&amp;INDIRECT("'INF'!B"&amp;MATCH($A10,INF!$A$1:$A$8,0),1)&amp;"'!$D$8:$AB$127",1),23,0),0)*POWER(1+INDIRECT("'"&amp;INDIRECT("'INF'!B"&amp;MATCH($A10,INF!$A$1:$A$8,0),1)&amp;"'!$B$11",1),($C10-$C$10)/365)</f>
        <v>-71508.511702150587</v>
      </c>
      <c r="K10" s="47">
        <f t="shared" ca="1" si="3"/>
        <v>340150.23105035059</v>
      </c>
      <c r="L10" s="45" cm="1">
        <f t="array" aca="1" ref="L10" ca="1">K10/POWER(1+INDIRECT("'"&amp;INDIRECT("'INF'!B"&amp;MATCH($A10,INF!$A$1:$A$8,0),1)&amp;"'!$B$13",1),($C10-$C$10)/365)</f>
        <v>340150.23105035059</v>
      </c>
    </row>
    <row r="11" spans="1:15" x14ac:dyDescent="0.25">
      <c r="A11" s="21" t="s">
        <v>69</v>
      </c>
      <c r="B11" s="1" t="str">
        <f t="shared" si="1"/>
        <v>V</v>
      </c>
      <c r="C11" s="40">
        <v>43936</v>
      </c>
      <c r="D11" s="18">
        <f t="shared" si="2"/>
        <v>0</v>
      </c>
      <c r="E11" s="14" cm="1">
        <f t="array" aca="1" ref="E11" ca="1">IFERROR(VLOOKUP($D11,INDIRECT("'"&amp;INDIRECT("'INF'!B"&amp;MATCH($A11,INF!$A$1:$A$8,0),1)&amp;"'!$D$8:$AB$127",1),5,0),0)</f>
        <v>0</v>
      </c>
      <c r="F11" s="47" cm="1">
        <f t="array" aca="1" ref="F11" ca="1">IFERROR(VLOOKUP($D11,INDIRECT("'"&amp;INDIRECT("'INF'!B"&amp;MATCH($A11,INF!$A$1:$A$8,0),1)&amp;"'!$D$8:$AB$127",1),9,0),0)*POWER(1+INDIRECT("'"&amp;INDIRECT("'INF'!B"&amp;MATCH($A11,INF!$A$1:$A$8,0),1)&amp;"'!$B$10",1),($C11-$C$10)/365)</f>
        <v>0</v>
      </c>
      <c r="G11" s="47" cm="1">
        <f t="array" aca="1" ref="G11" ca="1">IFERROR(VLOOKUP($D11,INDIRECT("'"&amp;INDIRECT("'INF'!B"&amp;MATCH($A11,INF!$A$1:$A$8,0),1)&amp;"'!$D$8:$AB$127",1),15,0),0)*POWER(1+INDIRECT("'"&amp;INDIRECT("'INF'!B"&amp;MATCH($A11,INF!$A$1:$A$8,0),1)&amp;"'!$B$10",1),($C11-$C$10)/365)</f>
        <v>0</v>
      </c>
      <c r="H11" s="47" cm="1">
        <f t="array" aca="1" ref="H11" ca="1">IFERROR(VLOOKUP($D11,INDIRECT("'"&amp;INDIRECT("'INF'!B"&amp;MATCH($A11,INF!$A$1:$A$8,0),1)&amp;"'!$D$8:$AB$127",1),13,0),0)*POWER(1+INDIRECT("'"&amp;INDIRECT("'INF'!B"&amp;MATCH($A11,INF!$A$1:$A$8,0),1)&amp;"'!$B$10",1),($C11-$C$10)/365)</f>
        <v>0</v>
      </c>
      <c r="I11" s="47" cm="1">
        <f t="array" aca="1" ref="I11" ca="1">IFERROR(VLOOKUP($D11,INDIRECT("'"&amp;INDIRECT("'INF'!B"&amp;MATCH($A11,INF!$A$1:$A$8,0),1)&amp;"'!$D$8:$AB$127",1),22,0),0)*POWER(1+INDIRECT("'"&amp;INDIRECT("'INF'!B"&amp;MATCH($A11,INF!$A$1:$A$8,0),1)&amp;"'!$B$11",1),($C11-$C$10)/365)</f>
        <v>0</v>
      </c>
      <c r="J11" s="47" cm="1">
        <f t="array" aca="1" ref="J11" ca="1">IFERROR(VLOOKUP($D11,INDIRECT("'"&amp;INDIRECT("'INF'!B"&amp;MATCH($A11,INF!$A$1:$A$8,0),1)&amp;"'!$D$8:$AB$127",1),23,0),0)*POWER(1+INDIRECT("'"&amp;INDIRECT("'INF'!B"&amp;MATCH($A11,INF!$A$1:$A$8,0),1)&amp;"'!$B$11",1),($C11-$C$10)/365)</f>
        <v>0</v>
      </c>
      <c r="K11" s="47">
        <f t="shared" ca="1" si="3"/>
        <v>0</v>
      </c>
      <c r="L11" s="45" cm="1">
        <f t="array" aca="1" ref="L11" ca="1">K11/POWER(1+INDIRECT("'"&amp;INDIRECT("'INF'!B"&amp;MATCH($A11,INF!$A$1:$A$8,0),1)&amp;"'!$B$13",1),($C11-$C$10)/365)</f>
        <v>0</v>
      </c>
    </row>
    <row r="12" spans="1:15" x14ac:dyDescent="0.25">
      <c r="A12" s="21" t="s">
        <v>69</v>
      </c>
      <c r="B12" s="1" t="str">
        <f t="shared" si="1"/>
        <v>VI</v>
      </c>
      <c r="C12" s="40">
        <v>44150</v>
      </c>
      <c r="D12" s="18">
        <f t="shared" si="2"/>
        <v>0</v>
      </c>
      <c r="E12" s="14" cm="1">
        <f t="array" aca="1" ref="E12" ca="1">IFERROR(VLOOKUP($D12,INDIRECT("'"&amp;INDIRECT("'INF'!B"&amp;MATCH($A12,INF!$A$1:$A$8,0),1)&amp;"'!$D$8:$AB$127",1),5,0),0)</f>
        <v>0</v>
      </c>
      <c r="F12" s="47" cm="1">
        <f t="array" aca="1" ref="F12" ca="1">IFERROR(VLOOKUP($D12,INDIRECT("'"&amp;INDIRECT("'INF'!B"&amp;MATCH($A12,INF!$A$1:$A$8,0),1)&amp;"'!$D$8:$AB$127",1),9,0),0)*POWER(1+INDIRECT("'"&amp;INDIRECT("'INF'!B"&amp;MATCH($A12,INF!$A$1:$A$8,0),1)&amp;"'!$B$10",1),($C12-$C$10)/365)</f>
        <v>0</v>
      </c>
      <c r="G12" s="47" cm="1">
        <f t="array" aca="1" ref="G12" ca="1">IFERROR(VLOOKUP($D12,INDIRECT("'"&amp;INDIRECT("'INF'!B"&amp;MATCH($A12,INF!$A$1:$A$8,0),1)&amp;"'!$D$8:$AB$127",1),15,0),0)*POWER(1+INDIRECT("'"&amp;INDIRECT("'INF'!B"&amp;MATCH($A12,INF!$A$1:$A$8,0),1)&amp;"'!$B$10",1),($C12-$C$10)/365)</f>
        <v>0</v>
      </c>
      <c r="H12" s="47" cm="1">
        <f t="array" aca="1" ref="H12" ca="1">IFERROR(VLOOKUP($D12,INDIRECT("'"&amp;INDIRECT("'INF'!B"&amp;MATCH($A12,INF!$A$1:$A$8,0),1)&amp;"'!$D$8:$AB$127",1),13,0),0)*POWER(1+INDIRECT("'"&amp;INDIRECT("'INF'!B"&amp;MATCH($A12,INF!$A$1:$A$8,0),1)&amp;"'!$B$10",1),($C12-$C$10)/365)</f>
        <v>0</v>
      </c>
      <c r="I12" s="47" cm="1">
        <f t="array" aca="1" ref="I12" ca="1">IFERROR(VLOOKUP($D12,INDIRECT("'"&amp;INDIRECT("'INF'!B"&amp;MATCH($A12,INF!$A$1:$A$8,0),1)&amp;"'!$D$8:$AB$127",1),22,0),0)*POWER(1+INDIRECT("'"&amp;INDIRECT("'INF'!B"&amp;MATCH($A12,INF!$A$1:$A$8,0),1)&amp;"'!$B$11",1),($C12-$C$10)/365)</f>
        <v>0</v>
      </c>
      <c r="J12" s="47" cm="1">
        <f t="array" aca="1" ref="J12" ca="1">IFERROR(VLOOKUP($D12,INDIRECT("'"&amp;INDIRECT("'INF'!B"&amp;MATCH($A12,INF!$A$1:$A$8,0),1)&amp;"'!$D$8:$AB$127",1),23,0),0)*POWER(1+INDIRECT("'"&amp;INDIRECT("'INF'!B"&amp;MATCH($A12,INF!$A$1:$A$8,0),1)&amp;"'!$B$11",1),($C12-$C$10)/365)</f>
        <v>0</v>
      </c>
      <c r="K12" s="47">
        <f t="shared" ca="1" si="3"/>
        <v>0</v>
      </c>
      <c r="L12" s="45" cm="1">
        <f t="array" aca="1" ref="L12" ca="1">K12/POWER(1+INDIRECT("'"&amp;INDIRECT("'INF'!B"&amp;MATCH($A12,INF!$A$1:$A$8,0),1)&amp;"'!$B$13",1),($C12-$C$10)/365)</f>
        <v>0</v>
      </c>
    </row>
    <row r="13" spans="1:15" x14ac:dyDescent="0.25">
      <c r="A13" s="21" t="s">
        <v>69</v>
      </c>
      <c r="B13" s="1" t="str">
        <f t="shared" si="1"/>
        <v>VII</v>
      </c>
      <c r="C13" s="40">
        <v>44301</v>
      </c>
      <c r="D13" s="18">
        <f t="shared" si="2"/>
        <v>0</v>
      </c>
      <c r="E13" s="14" cm="1">
        <f t="array" aca="1" ref="E13" ca="1">IFERROR(VLOOKUP($D13,INDIRECT("'"&amp;INDIRECT("'INF'!B"&amp;MATCH($A13,INF!$A$1:$A$8,0),1)&amp;"'!$D$8:$AB$127",1),5,0),0)</f>
        <v>0</v>
      </c>
      <c r="F13" s="47" cm="1">
        <f t="array" aca="1" ref="F13" ca="1">IFERROR(VLOOKUP($D13,INDIRECT("'"&amp;INDIRECT("'INF'!B"&amp;MATCH($A13,INF!$A$1:$A$8,0),1)&amp;"'!$D$8:$AB$127",1),9,0),0)*POWER(1+INDIRECT("'"&amp;INDIRECT("'INF'!B"&amp;MATCH($A13,INF!$A$1:$A$8,0),1)&amp;"'!$B$10",1),($C13-$C$10)/365)</f>
        <v>0</v>
      </c>
      <c r="G13" s="47" cm="1">
        <f t="array" aca="1" ref="G13" ca="1">IFERROR(VLOOKUP($D13,INDIRECT("'"&amp;INDIRECT("'INF'!B"&amp;MATCH($A13,INF!$A$1:$A$8,0),1)&amp;"'!$D$8:$AB$127",1),15,0),0)*POWER(1+INDIRECT("'"&amp;INDIRECT("'INF'!B"&amp;MATCH($A13,INF!$A$1:$A$8,0),1)&amp;"'!$B$10",1),($C13-$C$10)/365)</f>
        <v>0</v>
      </c>
      <c r="H13" s="47" cm="1">
        <f t="array" aca="1" ref="H13" ca="1">IFERROR(VLOOKUP($D13,INDIRECT("'"&amp;INDIRECT("'INF'!B"&amp;MATCH($A13,INF!$A$1:$A$8,0),1)&amp;"'!$D$8:$AB$127",1),13,0),0)*POWER(1+INDIRECT("'"&amp;INDIRECT("'INF'!B"&amp;MATCH($A13,INF!$A$1:$A$8,0),1)&amp;"'!$B$10",1),($C13-$C$10)/365)</f>
        <v>0</v>
      </c>
      <c r="I13" s="47" cm="1">
        <f t="array" aca="1" ref="I13" ca="1">IFERROR(VLOOKUP($D13,INDIRECT("'"&amp;INDIRECT("'INF'!B"&amp;MATCH($A13,INF!$A$1:$A$8,0),1)&amp;"'!$D$8:$AB$127",1),22,0),0)*POWER(1+INDIRECT("'"&amp;INDIRECT("'INF'!B"&amp;MATCH($A13,INF!$A$1:$A$8,0),1)&amp;"'!$B$11",1),($C13-$C$10)/365)</f>
        <v>0</v>
      </c>
      <c r="J13" s="47" cm="1">
        <f t="array" aca="1" ref="J13" ca="1">IFERROR(VLOOKUP($D13,INDIRECT("'"&amp;INDIRECT("'INF'!B"&amp;MATCH($A13,INF!$A$1:$A$8,0),1)&amp;"'!$D$8:$AB$127",1),23,0),0)*POWER(1+INDIRECT("'"&amp;INDIRECT("'INF'!B"&amp;MATCH($A13,INF!$A$1:$A$8,0),1)&amp;"'!$B$11",1),($C13-$C$10)/365)</f>
        <v>0</v>
      </c>
      <c r="K13" s="47">
        <f t="shared" ca="1" si="3"/>
        <v>0</v>
      </c>
      <c r="L13" s="45" cm="1">
        <f t="array" aca="1" ref="L13" ca="1">K13/POWER(1+INDIRECT("'"&amp;INDIRECT("'INF'!B"&amp;MATCH($A13,INF!$A$1:$A$8,0),1)&amp;"'!$B$13",1),($C13-$C$10)/365)</f>
        <v>0</v>
      </c>
    </row>
    <row r="14" spans="1:15" x14ac:dyDescent="0.25">
      <c r="A14" s="21" t="s">
        <v>69</v>
      </c>
      <c r="B14" s="1" t="str">
        <f t="shared" si="1"/>
        <v>VIII</v>
      </c>
      <c r="C14" s="40">
        <v>44515</v>
      </c>
      <c r="D14" s="18">
        <f t="shared" si="2"/>
        <v>0</v>
      </c>
      <c r="E14" s="14" cm="1">
        <f t="array" aca="1" ref="E14" ca="1">IFERROR(VLOOKUP($D14,INDIRECT("'"&amp;INDIRECT("'INF'!B"&amp;MATCH($A14,INF!$A$1:$A$8,0),1)&amp;"'!$D$8:$AB$127",1),5,0),0)</f>
        <v>0</v>
      </c>
      <c r="F14" s="47" cm="1">
        <f t="array" aca="1" ref="F14" ca="1">IFERROR(VLOOKUP($D14,INDIRECT("'"&amp;INDIRECT("'INF'!B"&amp;MATCH($A14,INF!$A$1:$A$8,0),1)&amp;"'!$D$8:$AB$127",1),9,0),0)*POWER(1+INDIRECT("'"&amp;INDIRECT("'INF'!B"&amp;MATCH($A14,INF!$A$1:$A$8,0),1)&amp;"'!$B$10",1),($C14-$C$10)/365)</f>
        <v>0</v>
      </c>
      <c r="G14" s="47" cm="1">
        <f t="array" aca="1" ref="G14" ca="1">IFERROR(VLOOKUP($D14,INDIRECT("'"&amp;INDIRECT("'INF'!B"&amp;MATCH($A14,INF!$A$1:$A$8,0),1)&amp;"'!$D$8:$AB$127",1),15,0),0)*POWER(1+INDIRECT("'"&amp;INDIRECT("'INF'!B"&amp;MATCH($A14,INF!$A$1:$A$8,0),1)&amp;"'!$B$10",1),($C14-$C$10)/365)</f>
        <v>0</v>
      </c>
      <c r="H14" s="47" cm="1">
        <f t="array" aca="1" ref="H14" ca="1">IFERROR(VLOOKUP($D14,INDIRECT("'"&amp;INDIRECT("'INF'!B"&amp;MATCH($A14,INF!$A$1:$A$8,0),1)&amp;"'!$D$8:$AB$127",1),13,0),0)*POWER(1+INDIRECT("'"&amp;INDIRECT("'INF'!B"&amp;MATCH($A14,INF!$A$1:$A$8,0),1)&amp;"'!$B$10",1),($C14-$C$10)/365)</f>
        <v>0</v>
      </c>
      <c r="I14" s="47" cm="1">
        <f t="array" aca="1" ref="I14" ca="1">IFERROR(VLOOKUP($D14,INDIRECT("'"&amp;INDIRECT("'INF'!B"&amp;MATCH($A14,INF!$A$1:$A$8,0),1)&amp;"'!$D$8:$AB$127",1),22,0),0)*POWER(1+INDIRECT("'"&amp;INDIRECT("'INF'!B"&amp;MATCH($A14,INF!$A$1:$A$8,0),1)&amp;"'!$B$11",1),($C14-$C$10)/365)</f>
        <v>0</v>
      </c>
      <c r="J14" s="47" cm="1">
        <f t="array" aca="1" ref="J14" ca="1">IFERROR(VLOOKUP($D14,INDIRECT("'"&amp;INDIRECT("'INF'!B"&amp;MATCH($A14,INF!$A$1:$A$8,0),1)&amp;"'!$D$8:$AB$127",1),23,0),0)*POWER(1+INDIRECT("'"&amp;INDIRECT("'INF'!B"&amp;MATCH($A14,INF!$A$1:$A$8,0),1)&amp;"'!$B$11",1),($C14-$C$10)/365)</f>
        <v>0</v>
      </c>
      <c r="K14" s="47">
        <f t="shared" ca="1" si="3"/>
        <v>0</v>
      </c>
      <c r="L14" s="45" cm="1">
        <f t="array" aca="1" ref="L14" ca="1">K14/POWER(1+INDIRECT("'"&amp;INDIRECT("'INF'!B"&amp;MATCH($A14,INF!$A$1:$A$8,0),1)&amp;"'!$B$13",1),($C14-$C$10)/365)</f>
        <v>0</v>
      </c>
    </row>
    <row r="15" spans="1:15" x14ac:dyDescent="0.25">
      <c r="A15" s="21" t="s">
        <v>69</v>
      </c>
      <c r="B15" s="1" t="str">
        <f t="shared" si="1"/>
        <v>IX</v>
      </c>
      <c r="C15" s="40">
        <v>44666</v>
      </c>
      <c r="D15" s="18">
        <f t="shared" si="2"/>
        <v>0</v>
      </c>
      <c r="E15" s="14" cm="1">
        <f t="array" aca="1" ref="E15" ca="1">IFERROR(VLOOKUP($D15,INDIRECT("'"&amp;INDIRECT("'INF'!B"&amp;MATCH($A15,INF!$A$1:$A$8,0),1)&amp;"'!$D$8:$AB$127",1),5,0),0)</f>
        <v>0</v>
      </c>
      <c r="F15" s="47" cm="1">
        <f t="array" aca="1" ref="F15" ca="1">IFERROR(VLOOKUP($D15,INDIRECT("'"&amp;INDIRECT("'INF'!B"&amp;MATCH($A15,INF!$A$1:$A$8,0),1)&amp;"'!$D$8:$AB$127",1),9,0),0)*POWER(1+INDIRECT("'"&amp;INDIRECT("'INF'!B"&amp;MATCH($A15,INF!$A$1:$A$8,0),1)&amp;"'!$B$10",1),($C15-$C$10)/365)</f>
        <v>0</v>
      </c>
      <c r="G15" s="47" cm="1">
        <f t="array" aca="1" ref="G15" ca="1">IFERROR(VLOOKUP($D15,INDIRECT("'"&amp;INDIRECT("'INF'!B"&amp;MATCH($A15,INF!$A$1:$A$8,0),1)&amp;"'!$D$8:$AB$127",1),15,0),0)*POWER(1+INDIRECT("'"&amp;INDIRECT("'INF'!B"&amp;MATCH($A15,INF!$A$1:$A$8,0),1)&amp;"'!$B$10",1),($C15-$C$10)/365)</f>
        <v>0</v>
      </c>
      <c r="H15" s="47" cm="1">
        <f t="array" aca="1" ref="H15" ca="1">IFERROR(VLOOKUP($D15,INDIRECT("'"&amp;INDIRECT("'INF'!B"&amp;MATCH($A15,INF!$A$1:$A$8,0),1)&amp;"'!$D$8:$AB$127",1),13,0),0)*POWER(1+INDIRECT("'"&amp;INDIRECT("'INF'!B"&amp;MATCH($A15,INF!$A$1:$A$8,0),1)&amp;"'!$B$10",1),($C15-$C$10)/365)</f>
        <v>0</v>
      </c>
      <c r="I15" s="47" cm="1">
        <f t="array" aca="1" ref="I15" ca="1">IFERROR(VLOOKUP($D15,INDIRECT("'"&amp;INDIRECT("'INF'!B"&amp;MATCH($A15,INF!$A$1:$A$8,0),1)&amp;"'!$D$8:$AB$127",1),22,0),0)*POWER(1+INDIRECT("'"&amp;INDIRECT("'INF'!B"&amp;MATCH($A15,INF!$A$1:$A$8,0),1)&amp;"'!$B$11",1),($C15-$C$10)/365)</f>
        <v>0</v>
      </c>
      <c r="J15" s="47" cm="1">
        <f t="array" aca="1" ref="J15" ca="1">IFERROR(VLOOKUP($D15,INDIRECT("'"&amp;INDIRECT("'INF'!B"&amp;MATCH($A15,INF!$A$1:$A$8,0),1)&amp;"'!$D$8:$AB$127",1),23,0),0)*POWER(1+INDIRECT("'"&amp;INDIRECT("'INF'!B"&amp;MATCH($A15,INF!$A$1:$A$8,0),1)&amp;"'!$B$11",1),($C15-$C$10)/365)</f>
        <v>0</v>
      </c>
      <c r="K15" s="47">
        <f t="shared" ca="1" si="3"/>
        <v>0</v>
      </c>
      <c r="L15" s="45" cm="1">
        <f t="array" aca="1" ref="L15" ca="1">K15/POWER(1+INDIRECT("'"&amp;INDIRECT("'INF'!B"&amp;MATCH($A15,INF!$A$1:$A$8,0),1)&amp;"'!$B$13",1),($C15-$C$10)/365)</f>
        <v>0</v>
      </c>
    </row>
    <row r="16" spans="1:15" x14ac:dyDescent="0.25">
      <c r="A16" s="21" t="s">
        <v>69</v>
      </c>
      <c r="B16" s="1" t="str">
        <f t="shared" si="1"/>
        <v>X</v>
      </c>
      <c r="C16" s="40">
        <v>44880</v>
      </c>
      <c r="D16" s="18">
        <f t="shared" si="2"/>
        <v>0</v>
      </c>
      <c r="E16" s="14" cm="1">
        <f t="array" aca="1" ref="E16" ca="1">IFERROR(VLOOKUP($D16,INDIRECT("'"&amp;INDIRECT("'INF'!B"&amp;MATCH($A16,INF!$A$1:$A$8,0),1)&amp;"'!$D$8:$AB$127",1),5,0),0)</f>
        <v>0</v>
      </c>
      <c r="F16" s="47" cm="1">
        <f t="array" aca="1" ref="F16" ca="1">IFERROR(VLOOKUP($D16,INDIRECT("'"&amp;INDIRECT("'INF'!B"&amp;MATCH($A16,INF!$A$1:$A$8,0),1)&amp;"'!$D$8:$AB$127",1),9,0),0)*POWER(1+INDIRECT("'"&amp;INDIRECT("'INF'!B"&amp;MATCH($A16,INF!$A$1:$A$8,0),1)&amp;"'!$B$10",1),($C16-$C$10)/365)</f>
        <v>0</v>
      </c>
      <c r="G16" s="47" cm="1">
        <f t="array" aca="1" ref="G16" ca="1">IFERROR(VLOOKUP($D16,INDIRECT("'"&amp;INDIRECT("'INF'!B"&amp;MATCH($A16,INF!$A$1:$A$8,0),1)&amp;"'!$D$8:$AB$127",1),15,0),0)*POWER(1+INDIRECT("'"&amp;INDIRECT("'INF'!B"&amp;MATCH($A16,INF!$A$1:$A$8,0),1)&amp;"'!$B$10",1),($C16-$C$10)/365)</f>
        <v>0</v>
      </c>
      <c r="H16" s="47" cm="1">
        <f t="array" aca="1" ref="H16" ca="1">IFERROR(VLOOKUP($D16,INDIRECT("'"&amp;INDIRECT("'INF'!B"&amp;MATCH($A16,INF!$A$1:$A$8,0),1)&amp;"'!$D$8:$AB$127",1),13,0),0)*POWER(1+INDIRECT("'"&amp;INDIRECT("'INF'!B"&amp;MATCH($A16,INF!$A$1:$A$8,0),1)&amp;"'!$B$10",1),($C16-$C$10)/365)</f>
        <v>0</v>
      </c>
      <c r="I16" s="47" cm="1">
        <f t="array" aca="1" ref="I16" ca="1">IFERROR(VLOOKUP($D16,INDIRECT("'"&amp;INDIRECT("'INF'!B"&amp;MATCH($A16,INF!$A$1:$A$8,0),1)&amp;"'!$D$8:$AB$127",1),22,0),0)*POWER(1+INDIRECT("'"&amp;INDIRECT("'INF'!B"&amp;MATCH($A16,INF!$A$1:$A$8,0),1)&amp;"'!$B$11",1),($C16-$C$10)/365)</f>
        <v>0</v>
      </c>
      <c r="J16" s="47" cm="1">
        <f t="array" aca="1" ref="J16" ca="1">IFERROR(VLOOKUP($D16,INDIRECT("'"&amp;INDIRECT("'INF'!B"&amp;MATCH($A16,INF!$A$1:$A$8,0),1)&amp;"'!$D$8:$AB$127",1),23,0),0)*POWER(1+INDIRECT("'"&amp;INDIRECT("'INF'!B"&amp;MATCH($A16,INF!$A$1:$A$8,0),1)&amp;"'!$B$11",1),($C16-$C$10)/365)</f>
        <v>0</v>
      </c>
      <c r="K16" s="47">
        <f t="shared" ca="1" si="3"/>
        <v>0</v>
      </c>
      <c r="L16" s="45" cm="1">
        <f t="array" aca="1" ref="L16" ca="1">K16/POWER(1+INDIRECT("'"&amp;INDIRECT("'INF'!B"&amp;MATCH($A16,INF!$A$1:$A$8,0),1)&amp;"'!$B$13",1),($C16-$C$10)/365)</f>
        <v>0</v>
      </c>
    </row>
    <row r="17" spans="1:12" x14ac:dyDescent="0.25">
      <c r="A17" s="21" t="s">
        <v>69</v>
      </c>
      <c r="B17" s="1" t="str">
        <f t="shared" si="1"/>
        <v>XI</v>
      </c>
      <c r="C17" s="40">
        <v>45031</v>
      </c>
      <c r="D17" s="18">
        <f t="shared" si="2"/>
        <v>0</v>
      </c>
      <c r="E17" s="14" cm="1">
        <f t="array" aca="1" ref="E17" ca="1">IFERROR(VLOOKUP($D17,INDIRECT("'"&amp;INDIRECT("'INF'!B"&amp;MATCH($A17,INF!$A$1:$A$8,0),1)&amp;"'!$D$8:$AB$127",1),5,0),0)</f>
        <v>0</v>
      </c>
      <c r="F17" s="47" cm="1">
        <f t="array" aca="1" ref="F17" ca="1">IFERROR(VLOOKUP($D17,INDIRECT("'"&amp;INDIRECT("'INF'!B"&amp;MATCH($A17,INF!$A$1:$A$8,0),1)&amp;"'!$D$8:$AB$127",1),9,0),0)*POWER(1+INDIRECT("'"&amp;INDIRECT("'INF'!B"&amp;MATCH($A17,INF!$A$1:$A$8,0),1)&amp;"'!$B$10",1),($C17-$C$10)/365)</f>
        <v>0</v>
      </c>
      <c r="G17" s="47" cm="1">
        <f t="array" aca="1" ref="G17" ca="1">IFERROR(VLOOKUP($D17,INDIRECT("'"&amp;INDIRECT("'INF'!B"&amp;MATCH($A17,INF!$A$1:$A$8,0),1)&amp;"'!$D$8:$AB$127",1),15,0),0)*POWER(1+INDIRECT("'"&amp;INDIRECT("'INF'!B"&amp;MATCH($A17,INF!$A$1:$A$8,0),1)&amp;"'!$B$10",1),($C17-$C$10)/365)</f>
        <v>0</v>
      </c>
      <c r="H17" s="47" cm="1">
        <f t="array" aca="1" ref="H17" ca="1">IFERROR(VLOOKUP($D17,INDIRECT("'"&amp;INDIRECT("'INF'!B"&amp;MATCH($A17,INF!$A$1:$A$8,0),1)&amp;"'!$D$8:$AB$127",1),13,0),0)*POWER(1+INDIRECT("'"&amp;INDIRECT("'INF'!B"&amp;MATCH($A17,INF!$A$1:$A$8,0),1)&amp;"'!$B$10",1),($C17-$C$10)/365)</f>
        <v>0</v>
      </c>
      <c r="I17" s="47" cm="1">
        <f t="array" aca="1" ref="I17" ca="1">IFERROR(VLOOKUP($D17,INDIRECT("'"&amp;INDIRECT("'INF'!B"&amp;MATCH($A17,INF!$A$1:$A$8,0),1)&amp;"'!$D$8:$AB$127",1),22,0),0)*POWER(1+INDIRECT("'"&amp;INDIRECT("'INF'!B"&amp;MATCH($A17,INF!$A$1:$A$8,0),1)&amp;"'!$B$11",1),($C17-$C$10)/365)</f>
        <v>0</v>
      </c>
      <c r="J17" s="47" cm="1">
        <f t="array" aca="1" ref="J17" ca="1">IFERROR(VLOOKUP($D17,INDIRECT("'"&amp;INDIRECT("'INF'!B"&amp;MATCH($A17,INF!$A$1:$A$8,0),1)&amp;"'!$D$8:$AB$127",1),23,0),0)*POWER(1+INDIRECT("'"&amp;INDIRECT("'INF'!B"&amp;MATCH($A17,INF!$A$1:$A$8,0),1)&amp;"'!$B$11",1),($C17-$C$10)/365)</f>
        <v>0</v>
      </c>
      <c r="K17" s="47">
        <f t="shared" ca="1" si="3"/>
        <v>0</v>
      </c>
      <c r="L17" s="45" cm="1">
        <f t="array" aca="1" ref="L17" ca="1">K17/POWER(1+INDIRECT("'"&amp;INDIRECT("'INF'!B"&amp;MATCH($A17,INF!$A$1:$A$8,0),1)&amp;"'!$B$13",1),($C17-$C$10)/365)</f>
        <v>0</v>
      </c>
    </row>
    <row r="18" spans="1:12" x14ac:dyDescent="0.25">
      <c r="A18" s="21" t="s">
        <v>69</v>
      </c>
      <c r="B18" s="1" t="str">
        <f t="shared" si="1"/>
        <v>XII</v>
      </c>
      <c r="C18" s="40">
        <v>45245</v>
      </c>
      <c r="D18" s="18">
        <f t="shared" si="2"/>
        <v>0</v>
      </c>
      <c r="E18" s="14" cm="1">
        <f t="array" aca="1" ref="E18" ca="1">IFERROR(VLOOKUP($D18,INDIRECT("'"&amp;INDIRECT("'INF'!B"&amp;MATCH($A18,INF!$A$1:$A$8,0),1)&amp;"'!$D$8:$AB$127",1),5,0),0)</f>
        <v>0</v>
      </c>
      <c r="F18" s="47" cm="1">
        <f t="array" aca="1" ref="F18" ca="1">IFERROR(VLOOKUP($D18,INDIRECT("'"&amp;INDIRECT("'INF'!B"&amp;MATCH($A18,INF!$A$1:$A$8,0),1)&amp;"'!$D$8:$AB$127",1),9,0),0)*POWER(1+INDIRECT("'"&amp;INDIRECT("'INF'!B"&amp;MATCH($A18,INF!$A$1:$A$8,0),1)&amp;"'!$B$10",1),($C18-$C$10)/365)</f>
        <v>0</v>
      </c>
      <c r="G18" s="47" cm="1">
        <f t="array" aca="1" ref="G18" ca="1">IFERROR(VLOOKUP($D18,INDIRECT("'"&amp;INDIRECT("'INF'!B"&amp;MATCH($A18,INF!$A$1:$A$8,0),1)&amp;"'!$D$8:$AB$127",1),15,0),0)*POWER(1+INDIRECT("'"&amp;INDIRECT("'INF'!B"&amp;MATCH($A18,INF!$A$1:$A$8,0),1)&amp;"'!$B$10",1),($C18-$C$10)/365)</f>
        <v>0</v>
      </c>
      <c r="H18" s="47" cm="1">
        <f t="array" aca="1" ref="H18" ca="1">IFERROR(VLOOKUP($D18,INDIRECT("'"&amp;INDIRECT("'INF'!B"&amp;MATCH($A18,INF!$A$1:$A$8,0),1)&amp;"'!$D$8:$AB$127",1),13,0),0)*POWER(1+INDIRECT("'"&amp;INDIRECT("'INF'!B"&amp;MATCH($A18,INF!$A$1:$A$8,0),1)&amp;"'!$B$10",1),($C18-$C$10)/365)</f>
        <v>0</v>
      </c>
      <c r="I18" s="47" cm="1">
        <f t="array" aca="1" ref="I18" ca="1">IFERROR(VLOOKUP($D18,INDIRECT("'"&amp;INDIRECT("'INF'!B"&amp;MATCH($A18,INF!$A$1:$A$8,0),1)&amp;"'!$D$8:$AB$127",1),22,0),0)*POWER(1+INDIRECT("'"&amp;INDIRECT("'INF'!B"&amp;MATCH($A18,INF!$A$1:$A$8,0),1)&amp;"'!$B$11",1),($C18-$C$10)/365)</f>
        <v>0</v>
      </c>
      <c r="J18" s="47" cm="1">
        <f t="array" aca="1" ref="J18" ca="1">IFERROR(VLOOKUP($D18,INDIRECT("'"&amp;INDIRECT("'INF'!B"&amp;MATCH($A18,INF!$A$1:$A$8,0),1)&amp;"'!$D$8:$AB$127",1),23,0),0)*POWER(1+INDIRECT("'"&amp;INDIRECT("'INF'!B"&amp;MATCH($A18,INF!$A$1:$A$8,0),1)&amp;"'!$B$11",1),($C18-$C$10)/365)</f>
        <v>0</v>
      </c>
      <c r="K18" s="47">
        <f t="shared" ca="1" si="3"/>
        <v>0</v>
      </c>
      <c r="L18" s="45" cm="1">
        <f t="array" aca="1" ref="L18" ca="1">K18/POWER(1+INDIRECT("'"&amp;INDIRECT("'INF'!B"&amp;MATCH($A18,INF!$A$1:$A$8,0),1)&amp;"'!$B$13",1),($C18-$C$10)/365)</f>
        <v>0</v>
      </c>
    </row>
    <row r="19" spans="1:12" x14ac:dyDescent="0.25">
      <c r="A19" s="21" t="s">
        <v>69</v>
      </c>
      <c r="B19" s="1" t="str">
        <f t="shared" si="1"/>
        <v>XIII</v>
      </c>
      <c r="C19" s="40">
        <v>45397</v>
      </c>
      <c r="D19" s="18">
        <f t="shared" si="2"/>
        <v>0</v>
      </c>
      <c r="E19" s="14" cm="1">
        <f t="array" aca="1" ref="E19" ca="1">IFERROR(VLOOKUP($D19,INDIRECT("'"&amp;INDIRECT("'INF'!B"&amp;MATCH($A19,INF!$A$1:$A$8,0),1)&amp;"'!$D$8:$AB$127",1),5,0),0)</f>
        <v>0</v>
      </c>
      <c r="F19" s="47" cm="1">
        <f t="array" aca="1" ref="F19" ca="1">IFERROR(VLOOKUP($D19,INDIRECT("'"&amp;INDIRECT("'INF'!B"&amp;MATCH($A19,INF!$A$1:$A$8,0),1)&amp;"'!$D$8:$AB$127",1),9,0),0)*POWER(1+INDIRECT("'"&amp;INDIRECT("'INF'!B"&amp;MATCH($A19,INF!$A$1:$A$8,0),1)&amp;"'!$B$10",1),($C19-$C$10)/365)</f>
        <v>0</v>
      </c>
      <c r="G19" s="47" cm="1">
        <f t="array" aca="1" ref="G19" ca="1">IFERROR(VLOOKUP($D19,INDIRECT("'"&amp;INDIRECT("'INF'!B"&amp;MATCH($A19,INF!$A$1:$A$8,0),1)&amp;"'!$D$8:$AB$127",1),15,0),0)*POWER(1+INDIRECT("'"&amp;INDIRECT("'INF'!B"&amp;MATCH($A19,INF!$A$1:$A$8,0),1)&amp;"'!$B$10",1),($C19-$C$10)/365)</f>
        <v>0</v>
      </c>
      <c r="H19" s="47" cm="1">
        <f t="array" aca="1" ref="H19" ca="1">IFERROR(VLOOKUP($D19,INDIRECT("'"&amp;INDIRECT("'INF'!B"&amp;MATCH($A19,INF!$A$1:$A$8,0),1)&amp;"'!$D$8:$AB$127",1),13,0),0)*POWER(1+INDIRECT("'"&amp;INDIRECT("'INF'!B"&amp;MATCH($A19,INF!$A$1:$A$8,0),1)&amp;"'!$B$10",1),($C19-$C$10)/365)</f>
        <v>0</v>
      </c>
      <c r="I19" s="47" cm="1">
        <f t="array" aca="1" ref="I19" ca="1">IFERROR(VLOOKUP($D19,INDIRECT("'"&amp;INDIRECT("'INF'!B"&amp;MATCH($A19,INF!$A$1:$A$8,0),1)&amp;"'!$D$8:$AB$127",1),22,0),0)*POWER(1+INDIRECT("'"&amp;INDIRECT("'INF'!B"&amp;MATCH($A19,INF!$A$1:$A$8,0),1)&amp;"'!$B$11",1),($C19-$C$10)/365)</f>
        <v>0</v>
      </c>
      <c r="J19" s="47" cm="1">
        <f t="array" aca="1" ref="J19" ca="1">IFERROR(VLOOKUP($D19,INDIRECT("'"&amp;INDIRECT("'INF'!B"&amp;MATCH($A19,INF!$A$1:$A$8,0),1)&amp;"'!$D$8:$AB$127",1),23,0),0)*POWER(1+INDIRECT("'"&amp;INDIRECT("'INF'!B"&amp;MATCH($A19,INF!$A$1:$A$8,0),1)&amp;"'!$B$11",1),($C19-$C$10)/365)</f>
        <v>0</v>
      </c>
      <c r="K19" s="47">
        <f t="shared" ca="1" si="3"/>
        <v>0</v>
      </c>
      <c r="L19" s="45" cm="1">
        <f t="array" aca="1" ref="L19" ca="1">K19/POWER(1+INDIRECT("'"&amp;INDIRECT("'INF'!B"&amp;MATCH($A19,INF!$A$1:$A$8,0),1)&amp;"'!$B$13",1),($C19-$C$10)/365)</f>
        <v>0</v>
      </c>
    </row>
    <row r="20" spans="1:12" x14ac:dyDescent="0.25">
      <c r="A20" s="21" t="s">
        <v>69</v>
      </c>
      <c r="B20" s="1" t="str">
        <f t="shared" si="1"/>
        <v>XIV</v>
      </c>
      <c r="C20" s="40">
        <v>45611</v>
      </c>
      <c r="D20" s="18">
        <f t="shared" si="2"/>
        <v>0</v>
      </c>
      <c r="E20" s="14" cm="1">
        <f t="array" aca="1" ref="E20" ca="1">IFERROR(VLOOKUP($D20,INDIRECT("'"&amp;INDIRECT("'INF'!B"&amp;MATCH($A20,INF!$A$1:$A$8,0),1)&amp;"'!$D$8:$AB$127",1),5,0),0)</f>
        <v>0</v>
      </c>
      <c r="F20" s="47" cm="1">
        <f t="array" aca="1" ref="F20" ca="1">IFERROR(VLOOKUP($D20,INDIRECT("'"&amp;INDIRECT("'INF'!B"&amp;MATCH($A20,INF!$A$1:$A$8,0),1)&amp;"'!$D$8:$AB$127",1),9,0),0)*POWER(1+INDIRECT("'"&amp;INDIRECT("'INF'!B"&amp;MATCH($A20,INF!$A$1:$A$8,0),1)&amp;"'!$B$10",1),($C20-$C$10)/365)</f>
        <v>0</v>
      </c>
      <c r="G20" s="47" cm="1">
        <f t="array" aca="1" ref="G20" ca="1">IFERROR(VLOOKUP($D20,INDIRECT("'"&amp;INDIRECT("'INF'!B"&amp;MATCH($A20,INF!$A$1:$A$8,0),1)&amp;"'!$D$8:$AB$127",1),15,0),0)*POWER(1+INDIRECT("'"&amp;INDIRECT("'INF'!B"&amp;MATCH($A20,INF!$A$1:$A$8,0),1)&amp;"'!$B$10",1),($C20-$C$10)/365)</f>
        <v>0</v>
      </c>
      <c r="H20" s="47" cm="1">
        <f t="array" aca="1" ref="H20" ca="1">IFERROR(VLOOKUP($D20,INDIRECT("'"&amp;INDIRECT("'INF'!B"&amp;MATCH($A20,INF!$A$1:$A$8,0),1)&amp;"'!$D$8:$AB$127",1),13,0),0)*POWER(1+INDIRECT("'"&amp;INDIRECT("'INF'!B"&amp;MATCH($A20,INF!$A$1:$A$8,0),1)&amp;"'!$B$10",1),($C20-$C$10)/365)</f>
        <v>0</v>
      </c>
      <c r="I20" s="47" cm="1">
        <f t="array" aca="1" ref="I20" ca="1">IFERROR(VLOOKUP($D20,INDIRECT("'"&amp;INDIRECT("'INF'!B"&amp;MATCH($A20,INF!$A$1:$A$8,0),1)&amp;"'!$D$8:$AB$127",1),22,0),0)*POWER(1+INDIRECT("'"&amp;INDIRECT("'INF'!B"&amp;MATCH($A20,INF!$A$1:$A$8,0),1)&amp;"'!$B$11",1),($C20-$C$10)/365)</f>
        <v>0</v>
      </c>
      <c r="J20" s="47" cm="1">
        <f t="array" aca="1" ref="J20" ca="1">IFERROR(VLOOKUP($D20,INDIRECT("'"&amp;INDIRECT("'INF'!B"&amp;MATCH($A20,INF!$A$1:$A$8,0),1)&amp;"'!$D$8:$AB$127",1),23,0),0)*POWER(1+INDIRECT("'"&amp;INDIRECT("'INF'!B"&amp;MATCH($A20,INF!$A$1:$A$8,0),1)&amp;"'!$B$11",1),($C20-$C$10)/365)</f>
        <v>0</v>
      </c>
      <c r="K20" s="47">
        <f t="shared" ca="1" si="3"/>
        <v>0</v>
      </c>
      <c r="L20" s="45" cm="1">
        <f t="array" aca="1" ref="L20" ca="1">K20/POWER(1+INDIRECT("'"&amp;INDIRECT("'INF'!B"&amp;MATCH($A20,INF!$A$1:$A$8,0),1)&amp;"'!$B$13",1),($C20-$C$10)/365)</f>
        <v>0</v>
      </c>
    </row>
    <row r="21" spans="1:12" x14ac:dyDescent="0.25">
      <c r="A21" s="21" t="s">
        <v>69</v>
      </c>
      <c r="B21" s="1" t="str">
        <f t="shared" si="1"/>
        <v>XV</v>
      </c>
      <c r="C21" s="40">
        <v>45762</v>
      </c>
      <c r="D21" s="18">
        <f t="shared" si="2"/>
        <v>0</v>
      </c>
      <c r="E21" s="14" cm="1">
        <f t="array" aca="1" ref="E21" ca="1">IFERROR(VLOOKUP($D21,INDIRECT("'"&amp;INDIRECT("'INF'!B"&amp;MATCH($A21,INF!$A$1:$A$8,0),1)&amp;"'!$D$8:$AB$127",1),5,0),0)</f>
        <v>0</v>
      </c>
      <c r="F21" s="47" cm="1">
        <f t="array" aca="1" ref="F21" ca="1">IFERROR(VLOOKUP($D21,INDIRECT("'"&amp;INDIRECT("'INF'!B"&amp;MATCH($A21,INF!$A$1:$A$8,0),1)&amp;"'!$D$8:$AB$127",1),9,0),0)*POWER(1+INDIRECT("'"&amp;INDIRECT("'INF'!B"&amp;MATCH($A21,INF!$A$1:$A$8,0),1)&amp;"'!$B$10",1),($C21-$C$10)/365)</f>
        <v>0</v>
      </c>
      <c r="G21" s="47" cm="1">
        <f t="array" aca="1" ref="G21" ca="1">IFERROR(VLOOKUP($D21,INDIRECT("'"&amp;INDIRECT("'INF'!B"&amp;MATCH($A21,INF!$A$1:$A$8,0),1)&amp;"'!$D$8:$AB$127",1),15,0),0)*POWER(1+INDIRECT("'"&amp;INDIRECT("'INF'!B"&amp;MATCH($A21,INF!$A$1:$A$8,0),1)&amp;"'!$B$10",1),($C21-$C$10)/365)</f>
        <v>0</v>
      </c>
      <c r="H21" s="47" cm="1">
        <f t="array" aca="1" ref="H21" ca="1">IFERROR(VLOOKUP($D21,INDIRECT("'"&amp;INDIRECT("'INF'!B"&amp;MATCH($A21,INF!$A$1:$A$8,0),1)&amp;"'!$D$8:$AB$127",1),13,0),0)*POWER(1+INDIRECT("'"&amp;INDIRECT("'INF'!B"&amp;MATCH($A21,INF!$A$1:$A$8,0),1)&amp;"'!$B$10",1),($C21-$C$10)/365)</f>
        <v>0</v>
      </c>
      <c r="I21" s="47" cm="1">
        <f t="array" aca="1" ref="I21" ca="1">IFERROR(VLOOKUP($D21,INDIRECT("'"&amp;INDIRECT("'INF'!B"&amp;MATCH($A21,INF!$A$1:$A$8,0),1)&amp;"'!$D$8:$AB$127",1),22,0),0)*POWER(1+INDIRECT("'"&amp;INDIRECT("'INF'!B"&amp;MATCH($A21,INF!$A$1:$A$8,0),1)&amp;"'!$B$11",1),($C21-$C$10)/365)</f>
        <v>0</v>
      </c>
      <c r="J21" s="47" cm="1">
        <f t="array" aca="1" ref="J21" ca="1">IFERROR(VLOOKUP($D21,INDIRECT("'"&amp;INDIRECT("'INF'!B"&amp;MATCH($A21,INF!$A$1:$A$8,0),1)&amp;"'!$D$8:$AB$127",1),23,0),0)*POWER(1+INDIRECT("'"&amp;INDIRECT("'INF'!B"&amp;MATCH($A21,INF!$A$1:$A$8,0),1)&amp;"'!$B$11",1),($C21-$C$10)/365)</f>
        <v>0</v>
      </c>
      <c r="K21" s="47">
        <f t="shared" ca="1" si="3"/>
        <v>0</v>
      </c>
      <c r="L21" s="45" cm="1">
        <f t="array" aca="1" ref="L21" ca="1">K21/POWER(1+INDIRECT("'"&amp;INDIRECT("'INF'!B"&amp;MATCH($A21,INF!$A$1:$A$8,0),1)&amp;"'!$B$13",1),($C21-$C$10)/365)</f>
        <v>0</v>
      </c>
    </row>
    <row r="22" spans="1:12" x14ac:dyDescent="0.25">
      <c r="A22" s="21" t="s">
        <v>69</v>
      </c>
      <c r="B22" s="1" t="str">
        <f t="shared" si="1"/>
        <v>XVI</v>
      </c>
      <c r="C22" s="40">
        <v>45976</v>
      </c>
      <c r="D22" s="18">
        <f t="shared" si="2"/>
        <v>0</v>
      </c>
      <c r="E22" s="14" cm="1">
        <f t="array" aca="1" ref="E22" ca="1">IFERROR(VLOOKUP($D22,INDIRECT("'"&amp;INDIRECT("'INF'!B"&amp;MATCH($A22,INF!$A$1:$A$8,0),1)&amp;"'!$D$8:$AB$127",1),5,0),0)</f>
        <v>0</v>
      </c>
      <c r="F22" s="47" cm="1">
        <f t="array" aca="1" ref="F22" ca="1">IFERROR(VLOOKUP($D22,INDIRECT("'"&amp;INDIRECT("'INF'!B"&amp;MATCH($A22,INF!$A$1:$A$8,0),1)&amp;"'!$D$8:$AB$127",1),9,0),0)*POWER(1+INDIRECT("'"&amp;INDIRECT("'INF'!B"&amp;MATCH($A22,INF!$A$1:$A$8,0),1)&amp;"'!$B$10",1),($C22-$C$10)/365)</f>
        <v>0</v>
      </c>
      <c r="G22" s="47" cm="1">
        <f t="array" aca="1" ref="G22" ca="1">IFERROR(VLOOKUP($D22,INDIRECT("'"&amp;INDIRECT("'INF'!B"&amp;MATCH($A22,INF!$A$1:$A$8,0),1)&amp;"'!$D$8:$AB$127",1),15,0),0)*POWER(1+INDIRECT("'"&amp;INDIRECT("'INF'!B"&amp;MATCH($A22,INF!$A$1:$A$8,0),1)&amp;"'!$B$10",1),($C22-$C$10)/365)</f>
        <v>0</v>
      </c>
      <c r="H22" s="47" cm="1">
        <f t="array" aca="1" ref="H22" ca="1">IFERROR(VLOOKUP($D22,INDIRECT("'"&amp;INDIRECT("'INF'!B"&amp;MATCH($A22,INF!$A$1:$A$8,0),1)&amp;"'!$D$8:$AB$127",1),13,0),0)*POWER(1+INDIRECT("'"&amp;INDIRECT("'INF'!B"&amp;MATCH($A22,INF!$A$1:$A$8,0),1)&amp;"'!$B$10",1),($C22-$C$10)/365)</f>
        <v>0</v>
      </c>
      <c r="I22" s="47" cm="1">
        <f t="array" aca="1" ref="I22" ca="1">IFERROR(VLOOKUP($D22,INDIRECT("'"&amp;INDIRECT("'INF'!B"&amp;MATCH($A22,INF!$A$1:$A$8,0),1)&amp;"'!$D$8:$AB$127",1),22,0),0)*POWER(1+INDIRECT("'"&amp;INDIRECT("'INF'!B"&amp;MATCH($A22,INF!$A$1:$A$8,0),1)&amp;"'!$B$11",1),($C22-$C$10)/365)</f>
        <v>0</v>
      </c>
      <c r="J22" s="47" cm="1">
        <f t="array" aca="1" ref="J22" ca="1">IFERROR(VLOOKUP($D22,INDIRECT("'"&amp;INDIRECT("'INF'!B"&amp;MATCH($A22,INF!$A$1:$A$8,0),1)&amp;"'!$D$8:$AB$127",1),23,0),0)*POWER(1+INDIRECT("'"&amp;INDIRECT("'INF'!B"&amp;MATCH($A22,INF!$A$1:$A$8,0),1)&amp;"'!$B$11",1),($C22-$C$10)/365)</f>
        <v>0</v>
      </c>
      <c r="K22" s="47">
        <f t="shared" ca="1" si="3"/>
        <v>0</v>
      </c>
      <c r="L22" s="45" cm="1">
        <f t="array" aca="1" ref="L22" ca="1">K22/POWER(1+INDIRECT("'"&amp;INDIRECT("'INF'!B"&amp;MATCH($A22,INF!$A$1:$A$8,0),1)&amp;"'!$B$13",1),($C22-$C$10)/365)</f>
        <v>0</v>
      </c>
    </row>
    <row r="23" spans="1:12" x14ac:dyDescent="0.25">
      <c r="A23" s="21" t="s">
        <v>69</v>
      </c>
      <c r="B23" s="1" t="str">
        <f t="shared" si="1"/>
        <v>XVII</v>
      </c>
      <c r="C23" s="40">
        <v>46127</v>
      </c>
      <c r="D23" s="18">
        <f t="shared" si="2"/>
        <v>0</v>
      </c>
      <c r="E23" s="14" cm="1">
        <f t="array" aca="1" ref="E23" ca="1">IFERROR(VLOOKUP($D23,INDIRECT("'"&amp;INDIRECT("'INF'!B"&amp;MATCH($A23,INF!$A$1:$A$8,0),1)&amp;"'!$D$8:$AB$127",1),5,0),0)</f>
        <v>0</v>
      </c>
      <c r="F23" s="47" cm="1">
        <f t="array" aca="1" ref="F23" ca="1">IFERROR(VLOOKUP($D23,INDIRECT("'"&amp;INDIRECT("'INF'!B"&amp;MATCH($A23,INF!$A$1:$A$8,0),1)&amp;"'!$D$8:$AB$127",1),9,0),0)*POWER(1+INDIRECT("'"&amp;INDIRECT("'INF'!B"&amp;MATCH($A23,INF!$A$1:$A$8,0),1)&amp;"'!$B$10",1),($C23-$C$10)/365)</f>
        <v>0</v>
      </c>
      <c r="G23" s="47" cm="1">
        <f t="array" aca="1" ref="G23" ca="1">IFERROR(VLOOKUP($D23,INDIRECT("'"&amp;INDIRECT("'INF'!B"&amp;MATCH($A23,INF!$A$1:$A$8,0),1)&amp;"'!$D$8:$AB$127",1),15,0),0)*POWER(1+INDIRECT("'"&amp;INDIRECT("'INF'!B"&amp;MATCH($A23,INF!$A$1:$A$8,0),1)&amp;"'!$B$10",1),($C23-$C$10)/365)</f>
        <v>0</v>
      </c>
      <c r="H23" s="47" cm="1">
        <f t="array" aca="1" ref="H23" ca="1">IFERROR(VLOOKUP($D23,INDIRECT("'"&amp;INDIRECT("'INF'!B"&amp;MATCH($A23,INF!$A$1:$A$8,0),1)&amp;"'!$D$8:$AB$127",1),13,0),0)*POWER(1+INDIRECT("'"&amp;INDIRECT("'INF'!B"&amp;MATCH($A23,INF!$A$1:$A$8,0),1)&amp;"'!$B$10",1),($C23-$C$10)/365)</f>
        <v>0</v>
      </c>
      <c r="I23" s="47" cm="1">
        <f t="array" aca="1" ref="I23" ca="1">IFERROR(VLOOKUP($D23,INDIRECT("'"&amp;INDIRECT("'INF'!B"&amp;MATCH($A23,INF!$A$1:$A$8,0),1)&amp;"'!$D$8:$AB$127",1),22,0),0)*POWER(1+INDIRECT("'"&amp;INDIRECT("'INF'!B"&amp;MATCH($A23,INF!$A$1:$A$8,0),1)&amp;"'!$B$11",1),($C23-$C$10)/365)</f>
        <v>0</v>
      </c>
      <c r="J23" s="47" cm="1">
        <f t="array" aca="1" ref="J23" ca="1">IFERROR(VLOOKUP($D23,INDIRECT("'"&amp;INDIRECT("'INF'!B"&amp;MATCH($A23,INF!$A$1:$A$8,0),1)&amp;"'!$D$8:$AB$127",1),23,0),0)*POWER(1+INDIRECT("'"&amp;INDIRECT("'INF'!B"&amp;MATCH($A23,INF!$A$1:$A$8,0),1)&amp;"'!$B$11",1),($C23-$C$10)/365)</f>
        <v>0</v>
      </c>
      <c r="K23" s="47">
        <f t="shared" ca="1" si="3"/>
        <v>0</v>
      </c>
      <c r="L23" s="45" cm="1">
        <f t="array" aca="1" ref="L23" ca="1">K23/POWER(1+INDIRECT("'"&amp;INDIRECT("'INF'!B"&amp;MATCH($A23,INF!$A$1:$A$8,0),1)&amp;"'!$B$13",1),($C23-$C$10)/365)</f>
        <v>0</v>
      </c>
    </row>
    <row r="24" spans="1:12" x14ac:dyDescent="0.25">
      <c r="A24" s="21" t="s">
        <v>69</v>
      </c>
      <c r="B24" s="1" t="str">
        <f t="shared" si="1"/>
        <v>XVIII</v>
      </c>
      <c r="C24" s="40">
        <v>46341</v>
      </c>
      <c r="D24" s="18">
        <f t="shared" si="2"/>
        <v>0</v>
      </c>
      <c r="E24" s="14" cm="1">
        <f t="array" aca="1" ref="E24" ca="1">IFERROR(VLOOKUP($D24,INDIRECT("'"&amp;INDIRECT("'INF'!B"&amp;MATCH($A24,INF!$A$1:$A$8,0),1)&amp;"'!$D$8:$AB$127",1),5,0),0)</f>
        <v>0</v>
      </c>
      <c r="F24" s="47" cm="1">
        <f t="array" aca="1" ref="F24" ca="1">IFERROR(VLOOKUP($D24,INDIRECT("'"&amp;INDIRECT("'INF'!B"&amp;MATCH($A24,INF!$A$1:$A$8,0),1)&amp;"'!$D$8:$AB$127",1),9,0),0)*POWER(1+INDIRECT("'"&amp;INDIRECT("'INF'!B"&amp;MATCH($A24,INF!$A$1:$A$8,0),1)&amp;"'!$B$10",1),($C24-$C$10)/365)</f>
        <v>0</v>
      </c>
      <c r="G24" s="47" cm="1">
        <f t="array" aca="1" ref="G24" ca="1">IFERROR(VLOOKUP($D24,INDIRECT("'"&amp;INDIRECT("'INF'!B"&amp;MATCH($A24,INF!$A$1:$A$8,0),1)&amp;"'!$D$8:$AB$127",1),15,0),0)*POWER(1+INDIRECT("'"&amp;INDIRECT("'INF'!B"&amp;MATCH($A24,INF!$A$1:$A$8,0),1)&amp;"'!$B$10",1),($C24-$C$10)/365)</f>
        <v>0</v>
      </c>
      <c r="H24" s="47" cm="1">
        <f t="array" aca="1" ref="H24" ca="1">IFERROR(VLOOKUP($D24,INDIRECT("'"&amp;INDIRECT("'INF'!B"&amp;MATCH($A24,INF!$A$1:$A$8,0),1)&amp;"'!$D$8:$AB$127",1),13,0),0)*POWER(1+INDIRECT("'"&amp;INDIRECT("'INF'!B"&amp;MATCH($A24,INF!$A$1:$A$8,0),1)&amp;"'!$B$10",1),($C24-$C$10)/365)</f>
        <v>0</v>
      </c>
      <c r="I24" s="47" cm="1">
        <f t="array" aca="1" ref="I24" ca="1">IFERROR(VLOOKUP($D24,INDIRECT("'"&amp;INDIRECT("'INF'!B"&amp;MATCH($A24,INF!$A$1:$A$8,0),1)&amp;"'!$D$8:$AB$127",1),22,0),0)*POWER(1+INDIRECT("'"&amp;INDIRECT("'INF'!B"&amp;MATCH($A24,INF!$A$1:$A$8,0),1)&amp;"'!$B$11",1),($C24-$C$10)/365)</f>
        <v>0</v>
      </c>
      <c r="J24" s="47" cm="1">
        <f t="array" aca="1" ref="J24" ca="1">IFERROR(VLOOKUP($D24,INDIRECT("'"&amp;INDIRECT("'INF'!B"&amp;MATCH($A24,INF!$A$1:$A$8,0),1)&amp;"'!$D$8:$AB$127",1),23,0),0)*POWER(1+INDIRECT("'"&amp;INDIRECT("'INF'!B"&amp;MATCH($A24,INF!$A$1:$A$8,0),1)&amp;"'!$B$11",1),($C24-$C$10)/365)</f>
        <v>0</v>
      </c>
      <c r="K24" s="47">
        <f t="shared" ca="1" si="3"/>
        <v>0</v>
      </c>
      <c r="L24" s="45" cm="1">
        <f t="array" aca="1" ref="L24" ca="1">K24/POWER(1+INDIRECT("'"&amp;INDIRECT("'INF'!B"&amp;MATCH($A24,INF!$A$1:$A$8,0),1)&amp;"'!$B$13",1),($C24-$C$10)/365)</f>
        <v>0</v>
      </c>
    </row>
    <row r="25" spans="1:12" x14ac:dyDescent="0.25">
      <c r="A25" s="21" t="s">
        <v>69</v>
      </c>
      <c r="B25" s="1" t="str">
        <f t="shared" si="1"/>
        <v>XIX</v>
      </c>
      <c r="C25" s="40">
        <v>46492</v>
      </c>
      <c r="D25" s="18">
        <f t="shared" si="2"/>
        <v>0</v>
      </c>
      <c r="E25" s="14" cm="1">
        <f t="array" aca="1" ref="E25" ca="1">IFERROR(VLOOKUP($D25,INDIRECT("'"&amp;INDIRECT("'INF'!B"&amp;MATCH($A25,INF!$A$1:$A$8,0),1)&amp;"'!$D$8:$AB$127",1),5,0),0)</f>
        <v>0</v>
      </c>
      <c r="F25" s="47" cm="1">
        <f t="array" aca="1" ref="F25" ca="1">IFERROR(VLOOKUP($D25,INDIRECT("'"&amp;INDIRECT("'INF'!B"&amp;MATCH($A25,INF!$A$1:$A$8,0),1)&amp;"'!$D$8:$AB$127",1),9,0),0)*POWER(1+INDIRECT("'"&amp;INDIRECT("'INF'!B"&amp;MATCH($A25,INF!$A$1:$A$8,0),1)&amp;"'!$B$10",1),($C25-$C$10)/365)</f>
        <v>0</v>
      </c>
      <c r="G25" s="47" cm="1">
        <f t="array" aca="1" ref="G25" ca="1">IFERROR(VLOOKUP($D25,INDIRECT("'"&amp;INDIRECT("'INF'!B"&amp;MATCH($A25,INF!$A$1:$A$8,0),1)&amp;"'!$D$8:$AB$127",1),15,0),0)*POWER(1+INDIRECT("'"&amp;INDIRECT("'INF'!B"&amp;MATCH($A25,INF!$A$1:$A$8,0),1)&amp;"'!$B$10",1),($C25-$C$10)/365)</f>
        <v>0</v>
      </c>
      <c r="H25" s="47" cm="1">
        <f t="array" aca="1" ref="H25" ca="1">IFERROR(VLOOKUP($D25,INDIRECT("'"&amp;INDIRECT("'INF'!B"&amp;MATCH($A25,INF!$A$1:$A$8,0),1)&amp;"'!$D$8:$AB$127",1),13,0),0)*POWER(1+INDIRECT("'"&amp;INDIRECT("'INF'!B"&amp;MATCH($A25,INF!$A$1:$A$8,0),1)&amp;"'!$B$10",1),($C25-$C$10)/365)</f>
        <v>0</v>
      </c>
      <c r="I25" s="47" cm="1">
        <f t="array" aca="1" ref="I25" ca="1">IFERROR(VLOOKUP($D25,INDIRECT("'"&amp;INDIRECT("'INF'!B"&amp;MATCH($A25,INF!$A$1:$A$8,0),1)&amp;"'!$D$8:$AB$127",1),22,0),0)*POWER(1+INDIRECT("'"&amp;INDIRECT("'INF'!B"&amp;MATCH($A25,INF!$A$1:$A$8,0),1)&amp;"'!$B$11",1),($C25-$C$10)/365)</f>
        <v>0</v>
      </c>
      <c r="J25" s="47" cm="1">
        <f t="array" aca="1" ref="J25" ca="1">IFERROR(VLOOKUP($D25,INDIRECT("'"&amp;INDIRECT("'INF'!B"&amp;MATCH($A25,INF!$A$1:$A$8,0),1)&amp;"'!$D$8:$AB$127",1),23,0),0)*POWER(1+INDIRECT("'"&amp;INDIRECT("'INF'!B"&amp;MATCH($A25,INF!$A$1:$A$8,0),1)&amp;"'!$B$11",1),($C25-$C$10)/365)</f>
        <v>0</v>
      </c>
      <c r="K25" s="47">
        <f t="shared" ca="1" si="3"/>
        <v>0</v>
      </c>
      <c r="L25" s="45" cm="1">
        <f t="array" aca="1" ref="L25" ca="1">K25/POWER(1+INDIRECT("'"&amp;INDIRECT("'INF'!B"&amp;MATCH($A25,INF!$A$1:$A$8,0),1)&amp;"'!$B$13",1),($C25-$C$10)/365)</f>
        <v>0</v>
      </c>
    </row>
    <row r="26" spans="1:12" x14ac:dyDescent="0.25">
      <c r="A26" s="21" t="s">
        <v>69</v>
      </c>
      <c r="B26" s="1" t="str">
        <f t="shared" si="1"/>
        <v>XX</v>
      </c>
      <c r="C26" s="40">
        <v>46706</v>
      </c>
      <c r="D26" s="18">
        <f t="shared" si="2"/>
        <v>0</v>
      </c>
      <c r="E26" s="14" cm="1">
        <f t="array" aca="1" ref="E26" ca="1">IFERROR(VLOOKUP($D26,INDIRECT("'"&amp;INDIRECT("'INF'!B"&amp;MATCH($A26,INF!$A$1:$A$8,0),1)&amp;"'!$D$8:$AB$127",1),5,0),0)</f>
        <v>0</v>
      </c>
      <c r="F26" s="47" cm="1">
        <f t="array" aca="1" ref="F26" ca="1">IFERROR(VLOOKUP($D26,INDIRECT("'"&amp;INDIRECT("'INF'!B"&amp;MATCH($A26,INF!$A$1:$A$8,0),1)&amp;"'!$D$8:$AB$127",1),9,0),0)*POWER(1+INDIRECT("'"&amp;INDIRECT("'INF'!B"&amp;MATCH($A26,INF!$A$1:$A$8,0),1)&amp;"'!$B$10",1),($C26-$C$10)/365)</f>
        <v>0</v>
      </c>
      <c r="G26" s="47" cm="1">
        <f t="array" aca="1" ref="G26" ca="1">IFERROR(VLOOKUP($D26,INDIRECT("'"&amp;INDIRECT("'INF'!B"&amp;MATCH($A26,INF!$A$1:$A$8,0),1)&amp;"'!$D$8:$AB$127",1),15,0),0)*POWER(1+INDIRECT("'"&amp;INDIRECT("'INF'!B"&amp;MATCH($A26,INF!$A$1:$A$8,0),1)&amp;"'!$B$10",1),($C26-$C$10)/365)</f>
        <v>0</v>
      </c>
      <c r="H26" s="47" cm="1">
        <f t="array" aca="1" ref="H26" ca="1">IFERROR(VLOOKUP($D26,INDIRECT("'"&amp;INDIRECT("'INF'!B"&amp;MATCH($A26,INF!$A$1:$A$8,0),1)&amp;"'!$D$8:$AB$127",1),13,0),0)*POWER(1+INDIRECT("'"&amp;INDIRECT("'INF'!B"&amp;MATCH($A26,INF!$A$1:$A$8,0),1)&amp;"'!$B$10",1),($C26-$C$10)/365)</f>
        <v>0</v>
      </c>
      <c r="I26" s="47" cm="1">
        <f t="array" aca="1" ref="I26" ca="1">IFERROR(VLOOKUP($D26,INDIRECT("'"&amp;INDIRECT("'INF'!B"&amp;MATCH($A26,INF!$A$1:$A$8,0),1)&amp;"'!$D$8:$AB$127",1),22,0),0)*POWER(1+INDIRECT("'"&amp;INDIRECT("'INF'!B"&amp;MATCH($A26,INF!$A$1:$A$8,0),1)&amp;"'!$B$11",1),($C26-$C$10)/365)</f>
        <v>0</v>
      </c>
      <c r="J26" s="47" cm="1">
        <f t="array" aca="1" ref="J26" ca="1">IFERROR(VLOOKUP($D26,INDIRECT("'"&amp;INDIRECT("'INF'!B"&amp;MATCH($A26,INF!$A$1:$A$8,0),1)&amp;"'!$D$8:$AB$127",1),23,0),0)*POWER(1+INDIRECT("'"&amp;INDIRECT("'INF'!B"&amp;MATCH($A26,INF!$A$1:$A$8,0),1)&amp;"'!$B$11",1),($C26-$C$10)/365)</f>
        <v>0</v>
      </c>
      <c r="K26" s="47">
        <f t="shared" ca="1" si="3"/>
        <v>0</v>
      </c>
      <c r="L26" s="45" cm="1">
        <f t="array" aca="1" ref="L26" ca="1">K26/POWER(1+INDIRECT("'"&amp;INDIRECT("'INF'!B"&amp;MATCH($A26,INF!$A$1:$A$8,0),1)&amp;"'!$B$13",1),($C26-$C$10)/365)</f>
        <v>0</v>
      </c>
    </row>
    <row r="29" spans="1:12" x14ac:dyDescent="0.25">
      <c r="I29" s="9"/>
      <c r="K29" s="9"/>
    </row>
  </sheetData>
  <mergeCells count="1">
    <mergeCell ref="F1:L1"/>
  </mergeCells>
  <dataValidations count="1">
    <dataValidation type="list" allowBlank="1" showInputMessage="1" showErrorMessage="1" sqref="C1:C2" xr:uid="{0B322056-2831-4EBF-873E-B46025255E85}">
      <formula1>$B$7:$B$26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055887-C035-456E-A752-8C030892FD89}">
          <x14:formula1>
            <xm:f>Seaded!$D$1:$J$1</xm:f>
          </x14:formula1>
          <xm:sqref>A7</xm:sqref>
        </x14:dataValidation>
        <x14:dataValidation type="list" allowBlank="1" showInputMessage="1" showErrorMessage="1" xr:uid="{5A1E5462-D7F5-4EFF-A49A-9DC6E068C241}">
          <x14:formula1>
            <xm:f>Seaded!$E$1:$J$1</xm:f>
          </x14:formula1>
          <xm:sqref>A8:A26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97363-20AF-4A42-9CCC-0C27F6726395}">
  <sheetPr>
    <tabColor rgb="FF92D050"/>
  </sheetPr>
  <dimension ref="B1:M31"/>
  <sheetViews>
    <sheetView showGridLines="0" tabSelected="1" workbookViewId="0">
      <selection activeCell="C24" sqref="C24"/>
    </sheetView>
  </sheetViews>
  <sheetFormatPr defaultRowHeight="15" x14ac:dyDescent="0.25"/>
  <cols>
    <col min="2" max="2" width="2.85546875" customWidth="1"/>
    <col min="3" max="3" width="48.42578125" customWidth="1"/>
    <col min="4" max="4" width="4.28515625" hidden="1" customWidth="1"/>
    <col min="5" max="10" width="12.140625" customWidth="1"/>
  </cols>
  <sheetData>
    <row r="1" spans="2:10" ht="30.75" customHeight="1" x14ac:dyDescent="0.25">
      <c r="B1" s="64" t="s">
        <v>67</v>
      </c>
      <c r="C1" s="65"/>
      <c r="D1" s="36" t="s">
        <v>74</v>
      </c>
      <c r="E1" s="22" t="s">
        <v>68</v>
      </c>
      <c r="F1" s="22" t="s">
        <v>69</v>
      </c>
      <c r="G1" s="23" t="s">
        <v>70</v>
      </c>
      <c r="H1" s="23" t="s">
        <v>71</v>
      </c>
      <c r="I1" s="23" t="s">
        <v>72</v>
      </c>
      <c r="J1" s="23" t="s">
        <v>73</v>
      </c>
    </row>
    <row r="2" spans="2:10" x14ac:dyDescent="0.25">
      <c r="B2" s="19" t="s">
        <v>0</v>
      </c>
      <c r="C2" s="30" t="s">
        <v>12</v>
      </c>
      <c r="D2" s="30"/>
      <c r="E2" s="24">
        <v>9300</v>
      </c>
      <c r="F2" s="24">
        <v>11150</v>
      </c>
      <c r="G2" s="24">
        <v>11150</v>
      </c>
      <c r="H2" s="24">
        <v>11150</v>
      </c>
      <c r="I2" s="24">
        <v>15000</v>
      </c>
      <c r="J2" s="24">
        <v>15000</v>
      </c>
    </row>
    <row r="3" spans="2:10" x14ac:dyDescent="0.25">
      <c r="B3" s="19" t="s">
        <v>1</v>
      </c>
      <c r="C3" s="30" t="s">
        <v>13</v>
      </c>
      <c r="D3" s="30"/>
      <c r="E3" s="25">
        <v>0.02</v>
      </c>
      <c r="F3" s="25">
        <v>2.1999999999999999E-2</v>
      </c>
      <c r="G3" s="25">
        <v>1.0999999999999999E-2</v>
      </c>
      <c r="H3" s="25">
        <v>2.1999999999999999E-2</v>
      </c>
      <c r="I3" s="25">
        <v>2.1999999999999999E-2</v>
      </c>
      <c r="J3" s="25">
        <v>4.3999999999999997E-2</v>
      </c>
    </row>
    <row r="4" spans="2:10" x14ac:dyDescent="0.25">
      <c r="B4" s="19" t="s">
        <v>2</v>
      </c>
      <c r="C4" s="30" t="s">
        <v>15</v>
      </c>
      <c r="D4" s="30"/>
      <c r="E4" s="26">
        <v>0.16</v>
      </c>
      <c r="F4" s="26">
        <v>0.16</v>
      </c>
      <c r="G4" s="26">
        <v>0.16</v>
      </c>
      <c r="H4" s="26">
        <v>0.16</v>
      </c>
      <c r="I4" s="26">
        <v>0.16</v>
      </c>
      <c r="J4" s="26">
        <v>0.16</v>
      </c>
    </row>
    <row r="5" spans="2:10" x14ac:dyDescent="0.25">
      <c r="B5" s="19" t="s">
        <v>3</v>
      </c>
      <c r="C5" s="30" t="s">
        <v>16</v>
      </c>
      <c r="D5" s="30"/>
      <c r="E5" s="26">
        <v>0.31</v>
      </c>
      <c r="F5" s="26">
        <v>0.31</v>
      </c>
      <c r="G5" s="26">
        <v>0.31</v>
      </c>
      <c r="H5" s="26">
        <v>0.31</v>
      </c>
      <c r="I5" s="26">
        <v>0.31</v>
      </c>
      <c r="J5" s="26">
        <v>0.31</v>
      </c>
    </row>
    <row r="6" spans="2:10" x14ac:dyDescent="0.25">
      <c r="B6" s="19" t="s">
        <v>4</v>
      </c>
      <c r="C6" s="30" t="s">
        <v>17</v>
      </c>
      <c r="D6" s="30"/>
      <c r="E6" s="26">
        <v>0.39</v>
      </c>
      <c r="F6" s="26">
        <v>0.39</v>
      </c>
      <c r="G6" s="26">
        <v>0.39</v>
      </c>
      <c r="H6" s="26">
        <v>0.39</v>
      </c>
      <c r="I6" s="26">
        <v>0.39</v>
      </c>
      <c r="J6" s="26">
        <v>0.39</v>
      </c>
    </row>
    <row r="7" spans="2:10" x14ac:dyDescent="0.25">
      <c r="B7" s="19" t="s">
        <v>5</v>
      </c>
      <c r="C7" s="30" t="s">
        <v>18</v>
      </c>
      <c r="D7" s="30"/>
      <c r="E7" s="27">
        <v>514</v>
      </c>
      <c r="F7" s="27">
        <v>514</v>
      </c>
      <c r="G7" s="27">
        <v>514</v>
      </c>
      <c r="H7" s="27">
        <v>514</v>
      </c>
      <c r="I7" s="27">
        <v>514</v>
      </c>
      <c r="J7" s="27">
        <v>514</v>
      </c>
    </row>
    <row r="8" spans="2:10" x14ac:dyDescent="0.25">
      <c r="B8" s="19" t="s">
        <v>6</v>
      </c>
      <c r="C8" s="30" t="s">
        <v>19</v>
      </c>
      <c r="D8" s="30"/>
      <c r="E8" s="27">
        <v>790</v>
      </c>
      <c r="F8" s="27">
        <v>790</v>
      </c>
      <c r="G8" s="27">
        <v>790</v>
      </c>
      <c r="H8" s="27">
        <v>790</v>
      </c>
      <c r="I8" s="27">
        <v>790</v>
      </c>
      <c r="J8" s="27">
        <v>790</v>
      </c>
    </row>
    <row r="9" spans="2:10" x14ac:dyDescent="0.25">
      <c r="B9" s="19" t="s">
        <v>7</v>
      </c>
      <c r="C9" s="30" t="s">
        <v>20</v>
      </c>
      <c r="D9" s="30"/>
      <c r="E9" s="27">
        <v>847</v>
      </c>
      <c r="F9" s="27">
        <v>847</v>
      </c>
      <c r="G9" s="27">
        <v>847</v>
      </c>
      <c r="H9" s="27">
        <v>847</v>
      </c>
      <c r="I9" s="27">
        <v>847</v>
      </c>
      <c r="J9" s="27">
        <v>847</v>
      </c>
    </row>
    <row r="10" spans="2:10" x14ac:dyDescent="0.25">
      <c r="B10" s="20" t="s">
        <v>59</v>
      </c>
      <c r="C10" s="31" t="s">
        <v>21</v>
      </c>
      <c r="D10" s="31"/>
      <c r="E10" s="61">
        <v>2.7E-2</v>
      </c>
      <c r="F10" s="61">
        <v>2.7E-2</v>
      </c>
      <c r="G10" s="61">
        <v>2.7E-2</v>
      </c>
      <c r="H10" s="61">
        <v>2.7E-2</v>
      </c>
      <c r="I10" s="61">
        <v>2.7E-2</v>
      </c>
      <c r="J10" s="61">
        <v>2.7E-2</v>
      </c>
    </row>
    <row r="11" spans="2:10" x14ac:dyDescent="0.25">
      <c r="B11" s="20" t="s">
        <v>60</v>
      </c>
      <c r="C11" s="31" t="s">
        <v>102</v>
      </c>
      <c r="D11" s="31"/>
      <c r="E11" s="61">
        <v>0</v>
      </c>
      <c r="F11" s="61">
        <v>0</v>
      </c>
      <c r="G11" s="61">
        <v>0.02</v>
      </c>
      <c r="H11" s="61">
        <v>0.02</v>
      </c>
      <c r="I11" s="61">
        <v>0.02</v>
      </c>
      <c r="J11" s="61">
        <v>0.02</v>
      </c>
    </row>
    <row r="12" spans="2:10" x14ac:dyDescent="0.25">
      <c r="B12" s="20" t="s">
        <v>61</v>
      </c>
      <c r="C12" s="31" t="s">
        <v>34</v>
      </c>
      <c r="D12" s="31"/>
      <c r="E12" s="28">
        <v>0.13</v>
      </c>
      <c r="F12" s="28">
        <v>0.13</v>
      </c>
      <c r="G12" s="28">
        <v>0.13</v>
      </c>
      <c r="H12" s="28">
        <v>0.13</v>
      </c>
      <c r="I12" s="28">
        <v>0.13</v>
      </c>
      <c r="J12" s="28">
        <v>0.13</v>
      </c>
    </row>
    <row r="13" spans="2:10" x14ac:dyDescent="0.25">
      <c r="B13" s="20" t="s">
        <v>62</v>
      </c>
      <c r="C13" s="32" t="s">
        <v>44</v>
      </c>
      <c r="D13" s="32"/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</row>
    <row r="14" spans="2:10" x14ac:dyDescent="0.25">
      <c r="B14" s="21" t="s">
        <v>63</v>
      </c>
      <c r="C14" s="33" t="s">
        <v>22</v>
      </c>
      <c r="D14" s="33"/>
      <c r="E14" s="29">
        <v>142000</v>
      </c>
      <c r="F14" s="29">
        <v>142000</v>
      </c>
      <c r="G14" s="29">
        <v>142000</v>
      </c>
      <c r="H14" s="29">
        <v>142000</v>
      </c>
      <c r="I14" s="29">
        <v>142000</v>
      </c>
      <c r="J14" s="29">
        <v>142000</v>
      </c>
    </row>
    <row r="15" spans="2:10" x14ac:dyDescent="0.25">
      <c r="B15" s="21" t="s">
        <v>64</v>
      </c>
      <c r="C15" s="33" t="s">
        <v>23</v>
      </c>
      <c r="D15" s="33"/>
      <c r="E15" s="60">
        <v>0.3</v>
      </c>
      <c r="F15" s="60">
        <v>0.3</v>
      </c>
      <c r="G15" s="60">
        <v>0.3</v>
      </c>
      <c r="H15" s="60">
        <v>0.3</v>
      </c>
      <c r="I15" s="60">
        <v>0.3</v>
      </c>
      <c r="J15" s="60">
        <v>0.3</v>
      </c>
    </row>
    <row r="16" spans="2:10" x14ac:dyDescent="0.25">
      <c r="B16" s="21" t="s">
        <v>65</v>
      </c>
      <c r="C16" s="33" t="s">
        <v>24</v>
      </c>
      <c r="D16" s="33"/>
      <c r="E16" s="57">
        <v>16</v>
      </c>
      <c r="F16" s="57">
        <v>16</v>
      </c>
      <c r="G16" s="57">
        <v>16</v>
      </c>
      <c r="H16" s="57">
        <v>16</v>
      </c>
      <c r="I16" s="57">
        <v>16</v>
      </c>
      <c r="J16" s="57">
        <v>16</v>
      </c>
    </row>
    <row r="17" spans="2:13" x14ac:dyDescent="0.25">
      <c r="B17" s="21" t="s">
        <v>66</v>
      </c>
      <c r="C17" s="33" t="s">
        <v>25</v>
      </c>
      <c r="D17" s="33"/>
      <c r="E17" s="29">
        <v>1613</v>
      </c>
      <c r="F17" s="29">
        <v>1613</v>
      </c>
      <c r="G17" s="29">
        <v>1613</v>
      </c>
      <c r="H17" s="29">
        <v>1613</v>
      </c>
      <c r="I17" s="29">
        <v>1613</v>
      </c>
      <c r="J17" s="29">
        <v>1613</v>
      </c>
    </row>
    <row r="19" spans="2:13" x14ac:dyDescent="0.25">
      <c r="C19" s="66" t="s">
        <v>105</v>
      </c>
    </row>
    <row r="31" spans="2:13" x14ac:dyDescent="0.25">
      <c r="M31">
        <f>M30+L31</f>
        <v>0</v>
      </c>
    </row>
  </sheetData>
  <mergeCells count="1">
    <mergeCell ref="B1:C1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F3A3D-5A26-4536-ACF4-54C66543AA37}">
  <sheetPr>
    <tabColor theme="5" tint="0.79998168889431442"/>
  </sheetPr>
  <dimension ref="A1:AB127"/>
  <sheetViews>
    <sheetView showGridLines="0" zoomScale="90" zoomScaleNormal="90" workbookViewId="0">
      <selection activeCell="A11" sqref="A11"/>
    </sheetView>
  </sheetViews>
  <sheetFormatPr defaultRowHeight="15" x14ac:dyDescent="0.25"/>
  <cols>
    <col min="1" max="1" width="16.42578125" customWidth="1"/>
    <col min="2" max="2" width="11.140625" customWidth="1"/>
    <col min="3" max="3" width="5" customWidth="1"/>
    <col min="6" max="6" width="9.7109375" customWidth="1"/>
    <col min="7" max="7" width="8.42578125" customWidth="1"/>
    <col min="9" max="9" width="9" customWidth="1"/>
    <col min="11" max="11" width="10.7109375" customWidth="1"/>
    <col min="12" max="12" width="12.5703125" customWidth="1"/>
    <col min="18" max="18" width="12" customWidth="1"/>
    <col min="19" max="19" width="10.42578125" bestFit="1" customWidth="1"/>
    <col min="20" max="20" width="10.28515625" bestFit="1" customWidth="1"/>
    <col min="24" max="24" width="10.140625" customWidth="1"/>
    <col min="25" max="26" width="13.42578125" customWidth="1"/>
    <col min="27" max="27" width="12.7109375" customWidth="1"/>
    <col min="28" max="28" width="13.42578125" customWidth="1"/>
  </cols>
  <sheetData>
    <row r="1" spans="1:28" ht="30" x14ac:dyDescent="0.25">
      <c r="B1" s="22" t="s">
        <v>68</v>
      </c>
      <c r="D1" s="35">
        <v>1</v>
      </c>
      <c r="E1" s="35">
        <v>2</v>
      </c>
      <c r="F1" s="35">
        <v>3</v>
      </c>
      <c r="G1" s="35">
        <v>4</v>
      </c>
      <c r="H1" s="35">
        <v>5</v>
      </c>
      <c r="I1" s="35">
        <v>6</v>
      </c>
      <c r="J1" s="35">
        <v>7</v>
      </c>
      <c r="K1" s="35">
        <v>8</v>
      </c>
      <c r="L1" s="35">
        <v>9</v>
      </c>
      <c r="M1" s="35">
        <v>10</v>
      </c>
      <c r="N1" s="35">
        <v>11</v>
      </c>
      <c r="O1" s="35">
        <v>12</v>
      </c>
      <c r="P1" s="35">
        <v>13</v>
      </c>
      <c r="Q1" s="35">
        <v>14</v>
      </c>
      <c r="R1" s="35">
        <v>15</v>
      </c>
      <c r="S1" s="35">
        <v>16</v>
      </c>
      <c r="T1" s="35">
        <v>17</v>
      </c>
      <c r="U1" s="35">
        <v>18</v>
      </c>
      <c r="V1" s="35">
        <v>19</v>
      </c>
      <c r="W1" s="35">
        <v>20</v>
      </c>
      <c r="X1" s="35">
        <v>21</v>
      </c>
      <c r="Y1" s="35">
        <v>22</v>
      </c>
      <c r="Z1" s="35">
        <v>23</v>
      </c>
      <c r="AA1" s="35">
        <v>24</v>
      </c>
      <c r="AB1" s="35">
        <v>25</v>
      </c>
    </row>
    <row r="2" spans="1:28" x14ac:dyDescent="0.25">
      <c r="A2" s="3" t="s">
        <v>12</v>
      </c>
      <c r="B2" s="24" cm="1">
        <f t="array" aca="1" ref="B2" ca="1">INDIRECT("Seaded!R"&amp;ROW()&amp;"C"&amp;MATCH($B$1,Seaded!$A$1:$J$1,0),0)</f>
        <v>9300</v>
      </c>
    </row>
    <row r="3" spans="1:28" x14ac:dyDescent="0.25">
      <c r="A3" s="3" t="s">
        <v>13</v>
      </c>
      <c r="B3" s="34" cm="1">
        <f t="array" aca="1" ref="B3" ca="1">INDIRECT("Seaded!R"&amp;ROW()&amp;"C"&amp;MATCH($B$1,Seaded!$A$1:$J$1,0),0)</f>
        <v>0.02</v>
      </c>
      <c r="D3" t="s">
        <v>26</v>
      </c>
      <c r="G3">
        <f ca="1">INT($B$2*$B$3*(B5-$B$4))</f>
        <v>27</v>
      </c>
    </row>
    <row r="4" spans="1:28" x14ac:dyDescent="0.25">
      <c r="A4" s="3" t="s">
        <v>15</v>
      </c>
      <c r="B4" s="26" cm="1">
        <f t="array" aca="1" ref="B4" ca="1">INDIRECT("Seaded!R"&amp;ROW()&amp;"C"&amp;MATCH($B$1,Seaded!$A$1:$J$1,0),0)</f>
        <v>0.16</v>
      </c>
      <c r="D4" t="s">
        <v>27</v>
      </c>
      <c r="G4">
        <f ca="1">INT($B$2*$B$3*(B6-$B$4))</f>
        <v>42</v>
      </c>
    </row>
    <row r="5" spans="1:28" x14ac:dyDescent="0.25">
      <c r="A5" s="3" t="s">
        <v>16</v>
      </c>
      <c r="B5" s="26" cm="1">
        <f t="array" aca="1" ref="B5" ca="1">INDIRECT("Seaded!R"&amp;ROW()&amp;"C"&amp;MATCH($B$1,Seaded!$A$1:$J$1,0),0)</f>
        <v>0.31</v>
      </c>
    </row>
    <row r="6" spans="1:28" x14ac:dyDescent="0.25">
      <c r="A6" s="3" t="s">
        <v>17</v>
      </c>
      <c r="B6" s="26" cm="1">
        <f t="array" aca="1" ref="B6" ca="1">INDIRECT("Seaded!R"&amp;ROW()&amp;"C"&amp;MATCH($B$1,Seaded!$A$1:$J$1,0),0)</f>
        <v>0.39</v>
      </c>
      <c r="E6" t="s">
        <v>28</v>
      </c>
      <c r="F6" t="s">
        <v>29</v>
      </c>
      <c r="G6" t="s">
        <v>31</v>
      </c>
      <c r="H6" t="s">
        <v>32</v>
      </c>
      <c r="I6" t="s">
        <v>33</v>
      </c>
      <c r="J6" s="13" t="s">
        <v>51</v>
      </c>
      <c r="K6" t="s">
        <v>35</v>
      </c>
      <c r="L6" s="10" t="s">
        <v>49</v>
      </c>
      <c r="M6" t="s">
        <v>9</v>
      </c>
      <c r="N6" t="s">
        <v>10</v>
      </c>
      <c r="O6" s="15" t="s">
        <v>48</v>
      </c>
      <c r="P6" s="10" t="s">
        <v>53</v>
      </c>
      <c r="Q6" t="s">
        <v>43</v>
      </c>
      <c r="R6" s="10" t="s">
        <v>50</v>
      </c>
      <c r="S6" t="s">
        <v>36</v>
      </c>
      <c r="T6" t="s">
        <v>37</v>
      </c>
      <c r="U6" t="s">
        <v>38</v>
      </c>
      <c r="V6" t="s">
        <v>39</v>
      </c>
      <c r="W6" t="s">
        <v>40</v>
      </c>
      <c r="X6" t="s">
        <v>41</v>
      </c>
      <c r="Y6" s="10" t="s">
        <v>57</v>
      </c>
      <c r="Z6" s="10" t="s">
        <v>58</v>
      </c>
      <c r="AA6" t="s">
        <v>42</v>
      </c>
      <c r="AB6" t="s">
        <v>45</v>
      </c>
    </row>
    <row r="7" spans="1:28" x14ac:dyDescent="0.25">
      <c r="A7" s="3" t="s">
        <v>18</v>
      </c>
      <c r="B7" s="27" cm="1">
        <f t="array" aca="1" ref="B7" ca="1">INDIRECT("Seaded!R"&amp;ROW()&amp;"C"&amp;MATCH($B$1,Seaded!$A$1:$J$1,0),0)</f>
        <v>514</v>
      </c>
      <c r="D7" s="4" t="s">
        <v>30</v>
      </c>
      <c r="E7" s="2">
        <f ca="1">$B$7</f>
        <v>514</v>
      </c>
      <c r="F7" s="5">
        <v>1</v>
      </c>
      <c r="G7" s="2">
        <f ca="1">E7*F7</f>
        <v>514</v>
      </c>
      <c r="H7">
        <v>0</v>
      </c>
      <c r="I7" s="5">
        <v>1</v>
      </c>
      <c r="J7">
        <f>MAX(0,INT(H7*I7))</f>
        <v>0</v>
      </c>
      <c r="K7" s="2">
        <f ca="1">J7*G7</f>
        <v>0</v>
      </c>
      <c r="L7" s="2"/>
      <c r="M7" s="2"/>
      <c r="N7" s="2"/>
      <c r="O7" s="16"/>
      <c r="P7" s="2"/>
      <c r="Q7" s="2"/>
      <c r="R7" s="2">
        <f ca="1">K7</f>
        <v>0</v>
      </c>
      <c r="S7" s="2"/>
      <c r="T7" s="2"/>
      <c r="U7" s="2"/>
      <c r="W7" s="5">
        <v>1</v>
      </c>
      <c r="Y7" s="2"/>
    </row>
    <row r="8" spans="1:28" x14ac:dyDescent="0.25">
      <c r="A8" s="3" t="s">
        <v>19</v>
      </c>
      <c r="B8" s="27" cm="1">
        <f t="array" aca="1" ref="B8" ca="1">INDIRECT("Seaded!R"&amp;ROW()&amp;"C"&amp;MATCH($B$1,Seaded!$A$1:$J$1,0),0)</f>
        <v>790</v>
      </c>
      <c r="D8" s="4">
        <v>1</v>
      </c>
      <c r="E8" s="2">
        <f t="shared" ref="E8:E13" ca="1" si="0">E7+($B$8-$B$7)/6</f>
        <v>560</v>
      </c>
      <c r="F8" s="5">
        <f t="shared" ref="F8:F39" ca="1" si="1">F7+$B$10/12</f>
        <v>1.0022500000000001</v>
      </c>
      <c r="G8" s="2">
        <f t="shared" ref="G8:G25" ca="1" si="2">E8*F8</f>
        <v>561.26</v>
      </c>
      <c r="H8" s="6">
        <f ca="1">H7+$G$3/6</f>
        <v>4.5</v>
      </c>
      <c r="I8" s="5">
        <f t="shared" ref="I8:I39" ca="1" si="3">I7-$B$12/12</f>
        <v>0.98916666666666664</v>
      </c>
      <c r="J8" s="13">
        <f t="shared" ref="J8:J25" ca="1" si="4">MAX(0,INT(H8*I8))</f>
        <v>4</v>
      </c>
      <c r="K8" s="2">
        <f t="shared" ref="K8:K25" ca="1" si="5">J8*G8</f>
        <v>2245.04</v>
      </c>
      <c r="L8" s="11">
        <f ca="1">L7+K8</f>
        <v>2245.04</v>
      </c>
      <c r="M8" s="2">
        <f t="shared" ref="M8:M39" ca="1" si="6">K8*0.338</f>
        <v>758.82352000000003</v>
      </c>
      <c r="N8" s="2">
        <f t="shared" ref="N8:N39" ca="1" si="7">(K8-(J8*500))*0.2</f>
        <v>49.007999999999996</v>
      </c>
      <c r="O8" s="16">
        <f t="shared" ref="O8:O39" ca="1" si="8">(K8-(J8*500))*0.1196</f>
        <v>29.306783999999997</v>
      </c>
      <c r="P8" s="11">
        <f ca="1">P7+O8</f>
        <v>29.306783999999997</v>
      </c>
      <c r="Q8" s="2">
        <f ca="1">M8+N8</f>
        <v>807.83152000000007</v>
      </c>
      <c r="R8" s="11">
        <f t="shared" ref="R8:R39" ca="1" si="9">R7+Q8</f>
        <v>807.83152000000007</v>
      </c>
      <c r="S8" s="2">
        <f ca="1">-$B$14/2</f>
        <v>-71000</v>
      </c>
      <c r="T8" s="2">
        <f t="shared" ref="T8:T13" ca="1" si="10">-$B$17*1.338*$B$2*$B$15/22/8/6</f>
        <v>-5702.0466477272721</v>
      </c>
      <c r="U8" s="2">
        <f t="shared" ref="U8:U19" ca="1" si="11">-$B$17*1.338*$B$18*$B$16/22/8/12</f>
        <v>-3041.0915454545452</v>
      </c>
      <c r="V8" s="2">
        <f ca="1">SUM(S8:U8)</f>
        <v>-79743.138193181818</v>
      </c>
      <c r="W8" s="5">
        <f t="shared" ref="W8:W71" ca="1" si="12">W7+$B$11/12</f>
        <v>1</v>
      </c>
      <c r="X8" s="2">
        <f ca="1">V8*W8</f>
        <v>-79743.138193181818</v>
      </c>
      <c r="Y8" s="12">
        <f ca="1">Y7+S8</f>
        <v>-71000</v>
      </c>
      <c r="Z8" s="12">
        <f ca="1">Z7+F8*(T8+U8)</f>
        <v>-8762.8102541164772</v>
      </c>
      <c r="AA8" s="2">
        <f ca="1">R8+Y8+Z8</f>
        <v>-78954.978734116477</v>
      </c>
      <c r="AB8" s="2">
        <f t="shared" ref="AB8:AB39" ca="1" si="13">AA8/POWER(1+$B$13/12,D8)</f>
        <v>-78954.978734116477</v>
      </c>
    </row>
    <row r="9" spans="1:28" x14ac:dyDescent="0.25">
      <c r="A9" s="3" t="s">
        <v>20</v>
      </c>
      <c r="B9" s="27" cm="1">
        <f t="array" aca="1" ref="B9" ca="1">INDIRECT("Seaded!R"&amp;ROW()&amp;"C"&amp;MATCH($B$1,Seaded!$A$1:$J$1,0),0)</f>
        <v>847</v>
      </c>
      <c r="D9" s="4">
        <v>2</v>
      </c>
      <c r="E9" s="2">
        <f t="shared" ca="1" si="0"/>
        <v>606</v>
      </c>
      <c r="F9" s="5">
        <f t="shared" ca="1" si="1"/>
        <v>1.0045000000000002</v>
      </c>
      <c r="G9" s="2">
        <f t="shared" ca="1" si="2"/>
        <v>608.72700000000009</v>
      </c>
      <c r="H9" s="6">
        <f t="shared" ref="H9:H13" ca="1" si="14">H8+$G$3/6</f>
        <v>9</v>
      </c>
      <c r="I9" s="5">
        <f t="shared" ca="1" si="3"/>
        <v>0.97833333333333328</v>
      </c>
      <c r="J9" s="13">
        <f t="shared" ca="1" si="4"/>
        <v>8</v>
      </c>
      <c r="K9" s="2">
        <f t="shared" ca="1" si="5"/>
        <v>4869.8160000000007</v>
      </c>
      <c r="L9" s="11">
        <f t="shared" ref="L9:L72" ca="1" si="15">L8+K9</f>
        <v>7114.8560000000007</v>
      </c>
      <c r="M9" s="2">
        <f t="shared" ca="1" si="6"/>
        <v>1645.9978080000003</v>
      </c>
      <c r="N9" s="2">
        <f t="shared" ca="1" si="7"/>
        <v>173.96320000000014</v>
      </c>
      <c r="O9" s="16">
        <f t="shared" ca="1" si="8"/>
        <v>104.02999360000008</v>
      </c>
      <c r="P9" s="11">
        <f t="shared" ref="P9:P72" ca="1" si="16">P8+O9</f>
        <v>133.33677760000009</v>
      </c>
      <c r="Q9" s="2">
        <f t="shared" ref="Q9:Q20" ca="1" si="17">M9+N9</f>
        <v>1819.9610080000004</v>
      </c>
      <c r="R9" s="11">
        <f t="shared" ca="1" si="9"/>
        <v>2627.7925280000004</v>
      </c>
      <c r="S9" s="2"/>
      <c r="T9" s="2">
        <f t="shared" ca="1" si="10"/>
        <v>-5702.0466477272721</v>
      </c>
      <c r="U9" s="2">
        <f t="shared" ca="1" si="11"/>
        <v>-3041.0915454545452</v>
      </c>
      <c r="V9" s="2">
        <f t="shared" ref="V9:V19" ca="1" si="18">SUM(S9:U9)</f>
        <v>-8743.1381931818178</v>
      </c>
      <c r="W9" s="5">
        <f t="shared" ca="1" si="12"/>
        <v>1</v>
      </c>
      <c r="X9" s="2">
        <f t="shared" ref="X9:X19" ca="1" si="19">V9*W9</f>
        <v>-8743.1381931818178</v>
      </c>
      <c r="Y9" s="12">
        <f t="shared" ref="Y9:Y72" ca="1" si="20">Y8+S9</f>
        <v>-71000</v>
      </c>
      <c r="Z9" s="12">
        <f t="shared" ref="Z9:Z72" ca="1" si="21">Z8+F9*(T9+U9)</f>
        <v>-17545.292569167614</v>
      </c>
      <c r="AA9" s="2">
        <f t="shared" ref="AA9:AA72" ca="1" si="22">R9+Y9+Z9</f>
        <v>-85917.500041167601</v>
      </c>
      <c r="AB9" s="2">
        <f t="shared" ca="1" si="13"/>
        <v>-85917.500041167601</v>
      </c>
    </row>
    <row r="10" spans="1:28" x14ac:dyDescent="0.25">
      <c r="A10" s="3" t="s">
        <v>21</v>
      </c>
      <c r="B10" s="28" cm="1">
        <f t="array" aca="1" ref="B10" ca="1">INDIRECT("Seaded!R"&amp;ROW()&amp;"C"&amp;MATCH($B$1,Seaded!$A$1:$J$1,0),0)</f>
        <v>2.7E-2</v>
      </c>
      <c r="D10" s="4">
        <v>3</v>
      </c>
      <c r="E10" s="2">
        <f t="shared" ca="1" si="0"/>
        <v>652</v>
      </c>
      <c r="F10" s="5">
        <f t="shared" ca="1" si="1"/>
        <v>1.0067500000000003</v>
      </c>
      <c r="G10" s="2">
        <f t="shared" ca="1" si="2"/>
        <v>656.40100000000018</v>
      </c>
      <c r="H10" s="6">
        <f t="shared" ca="1" si="14"/>
        <v>13.5</v>
      </c>
      <c r="I10" s="5">
        <f t="shared" ca="1" si="3"/>
        <v>0.96749999999999992</v>
      </c>
      <c r="J10" s="13">
        <f t="shared" ca="1" si="4"/>
        <v>13</v>
      </c>
      <c r="K10" s="2">
        <f t="shared" ca="1" si="5"/>
        <v>8533.2130000000016</v>
      </c>
      <c r="L10" s="11">
        <f t="shared" ca="1" si="15"/>
        <v>15648.069000000003</v>
      </c>
      <c r="M10" s="2">
        <f t="shared" ca="1" si="6"/>
        <v>2884.2259940000008</v>
      </c>
      <c r="N10" s="2">
        <f t="shared" ca="1" si="7"/>
        <v>406.64260000000036</v>
      </c>
      <c r="O10" s="16">
        <f t="shared" ca="1" si="8"/>
        <v>243.1722748000002</v>
      </c>
      <c r="P10" s="11">
        <f t="shared" ca="1" si="16"/>
        <v>376.50905240000031</v>
      </c>
      <c r="Q10" s="2">
        <f t="shared" ca="1" si="17"/>
        <v>3290.8685940000014</v>
      </c>
      <c r="R10" s="11">
        <f t="shared" ca="1" si="9"/>
        <v>5918.6611220000013</v>
      </c>
      <c r="S10" s="2"/>
      <c r="T10" s="2">
        <f t="shared" ca="1" si="10"/>
        <v>-5702.0466477272721</v>
      </c>
      <c r="U10" s="2">
        <f t="shared" ca="1" si="11"/>
        <v>-3041.0915454545452</v>
      </c>
      <c r="V10" s="2">
        <f t="shared" ca="1" si="18"/>
        <v>-8743.1381931818178</v>
      </c>
      <c r="W10" s="5">
        <f t="shared" ca="1" si="12"/>
        <v>1</v>
      </c>
      <c r="X10" s="2">
        <f t="shared" ca="1" si="19"/>
        <v>-8743.1381931818178</v>
      </c>
      <c r="Y10" s="12">
        <f t="shared" ca="1" si="20"/>
        <v>-71000</v>
      </c>
      <c r="Z10" s="12">
        <f t="shared" ca="1" si="21"/>
        <v>-26347.44694515341</v>
      </c>
      <c r="AA10" s="2">
        <f t="shared" ca="1" si="22"/>
        <v>-91428.785823153405</v>
      </c>
      <c r="AB10" s="2">
        <f t="shared" ca="1" si="13"/>
        <v>-91428.785823153405</v>
      </c>
    </row>
    <row r="11" spans="1:28" x14ac:dyDescent="0.25">
      <c r="A11" s="3" t="s">
        <v>102</v>
      </c>
      <c r="B11" s="28" cm="1">
        <f t="array" aca="1" ref="B11" ca="1">INDIRECT("Seaded!R"&amp;ROW()&amp;"C"&amp;MATCH($B$1,Seaded!$A$1:$J$1,0),0)</f>
        <v>0</v>
      </c>
      <c r="D11" s="4">
        <v>4</v>
      </c>
      <c r="E11" s="2">
        <f t="shared" ca="1" si="0"/>
        <v>698</v>
      </c>
      <c r="F11" s="5">
        <f t="shared" ca="1" si="1"/>
        <v>1.0090000000000003</v>
      </c>
      <c r="G11" s="2">
        <f t="shared" ca="1" si="2"/>
        <v>704.28200000000027</v>
      </c>
      <c r="H11" s="6">
        <f t="shared" ca="1" si="14"/>
        <v>18</v>
      </c>
      <c r="I11" s="5">
        <f t="shared" ca="1" si="3"/>
        <v>0.95666666666666655</v>
      </c>
      <c r="J11" s="13">
        <f t="shared" ca="1" si="4"/>
        <v>17</v>
      </c>
      <c r="K11" s="2">
        <f t="shared" ca="1" si="5"/>
        <v>11972.794000000005</v>
      </c>
      <c r="L11" s="11">
        <f t="shared" ca="1" si="15"/>
        <v>27620.863000000008</v>
      </c>
      <c r="M11" s="2">
        <f t="shared" ca="1" si="6"/>
        <v>4046.8043720000019</v>
      </c>
      <c r="N11" s="2">
        <f t="shared" ca="1" si="7"/>
        <v>694.55880000000116</v>
      </c>
      <c r="O11" s="16">
        <f t="shared" ca="1" si="8"/>
        <v>415.34616240000065</v>
      </c>
      <c r="P11" s="11">
        <f t="shared" ca="1" si="16"/>
        <v>791.85521480000102</v>
      </c>
      <c r="Q11" s="2">
        <f t="shared" ca="1" si="17"/>
        <v>4741.363172000003</v>
      </c>
      <c r="R11" s="11">
        <f t="shared" ca="1" si="9"/>
        <v>10660.024294000004</v>
      </c>
      <c r="S11" s="2"/>
      <c r="T11" s="2">
        <f t="shared" ca="1" si="10"/>
        <v>-5702.0466477272721</v>
      </c>
      <c r="U11" s="2">
        <f t="shared" ca="1" si="11"/>
        <v>-3041.0915454545452</v>
      </c>
      <c r="V11" s="2">
        <f t="shared" ca="1" si="18"/>
        <v>-8743.1381931818178</v>
      </c>
      <c r="W11" s="5">
        <f t="shared" ca="1" si="12"/>
        <v>1</v>
      </c>
      <c r="X11" s="2">
        <f t="shared" ca="1" si="19"/>
        <v>-8743.1381931818178</v>
      </c>
      <c r="Y11" s="12">
        <f t="shared" ca="1" si="20"/>
        <v>-71000</v>
      </c>
      <c r="Z11" s="12">
        <f t="shared" ca="1" si="21"/>
        <v>-35169.273382073865</v>
      </c>
      <c r="AA11" s="2">
        <f t="shared" ca="1" si="22"/>
        <v>-95509.249088073862</v>
      </c>
      <c r="AB11" s="2">
        <f t="shared" ca="1" si="13"/>
        <v>-95509.249088073862</v>
      </c>
    </row>
    <row r="12" spans="1:28" x14ac:dyDescent="0.25">
      <c r="A12" s="3" t="s">
        <v>34</v>
      </c>
      <c r="B12" s="28" cm="1">
        <f t="array" aca="1" ref="B12" ca="1">INDIRECT("Seaded!R"&amp;ROW()&amp;"C"&amp;MATCH($B$1,Seaded!$A$1:$J$1,0),0)</f>
        <v>0.13</v>
      </c>
      <c r="D12" s="4">
        <v>5</v>
      </c>
      <c r="E12" s="2">
        <f t="shared" ca="1" si="0"/>
        <v>744</v>
      </c>
      <c r="F12" s="5">
        <f t="shared" ca="1" si="1"/>
        <v>1.0112500000000004</v>
      </c>
      <c r="G12" s="2">
        <f t="shared" ca="1" si="2"/>
        <v>752.37000000000035</v>
      </c>
      <c r="H12" s="6">
        <f t="shared" ca="1" si="14"/>
        <v>22.5</v>
      </c>
      <c r="I12" s="5">
        <f t="shared" ca="1" si="3"/>
        <v>0.94583333333333319</v>
      </c>
      <c r="J12" s="13">
        <f t="shared" ca="1" si="4"/>
        <v>21</v>
      </c>
      <c r="K12" s="2">
        <f t="shared" ca="1" si="5"/>
        <v>15799.770000000008</v>
      </c>
      <c r="L12" s="11">
        <f t="shared" ca="1" si="15"/>
        <v>43420.633000000016</v>
      </c>
      <c r="M12" s="2">
        <f t="shared" ca="1" si="6"/>
        <v>5340.3222600000026</v>
      </c>
      <c r="N12" s="2">
        <f t="shared" ca="1" si="7"/>
        <v>1059.9540000000015</v>
      </c>
      <c r="O12" s="16">
        <f t="shared" ca="1" si="8"/>
        <v>633.85249200000089</v>
      </c>
      <c r="P12" s="11">
        <f t="shared" ca="1" si="16"/>
        <v>1425.7077068000019</v>
      </c>
      <c r="Q12" s="2">
        <f t="shared" ca="1" si="17"/>
        <v>6400.2762600000042</v>
      </c>
      <c r="R12" s="11">
        <f t="shared" ca="1" si="9"/>
        <v>17060.300554000009</v>
      </c>
      <c r="S12" s="2"/>
      <c r="T12" s="2">
        <f t="shared" ca="1" si="10"/>
        <v>-5702.0466477272721</v>
      </c>
      <c r="U12" s="2">
        <f t="shared" ca="1" si="11"/>
        <v>-3041.0915454545452</v>
      </c>
      <c r="V12" s="2">
        <f t="shared" ca="1" si="18"/>
        <v>-8743.1381931818178</v>
      </c>
      <c r="W12" s="5">
        <f t="shared" ca="1" si="12"/>
        <v>1</v>
      </c>
      <c r="X12" s="2">
        <f t="shared" ca="1" si="19"/>
        <v>-8743.1381931818178</v>
      </c>
      <c r="Y12" s="12">
        <f t="shared" ca="1" si="20"/>
        <v>-71000</v>
      </c>
      <c r="Z12" s="12">
        <f t="shared" ca="1" si="21"/>
        <v>-44010.77187992898</v>
      </c>
      <c r="AA12" s="2">
        <f t="shared" ca="1" si="22"/>
        <v>-97950.471325928971</v>
      </c>
      <c r="AB12" s="2">
        <f t="shared" ca="1" si="13"/>
        <v>-97950.471325928971</v>
      </c>
    </row>
    <row r="13" spans="1:28" x14ac:dyDescent="0.25">
      <c r="A13" s="7" t="s">
        <v>44</v>
      </c>
      <c r="B13" s="28" cm="1">
        <f t="array" aca="1" ref="B13" ca="1">INDIRECT("Seaded!R"&amp;ROW()&amp;"C"&amp;MATCH($B$1,Seaded!$A$1:$J$1,0),0)</f>
        <v>0</v>
      </c>
      <c r="D13" s="4">
        <v>6</v>
      </c>
      <c r="E13" s="2">
        <f t="shared" ca="1" si="0"/>
        <v>790</v>
      </c>
      <c r="F13" s="5">
        <f t="shared" ca="1" si="1"/>
        <v>1.0135000000000005</v>
      </c>
      <c r="G13" s="2">
        <f t="shared" ca="1" si="2"/>
        <v>800.66500000000042</v>
      </c>
      <c r="H13" s="6">
        <f t="shared" ca="1" si="14"/>
        <v>27</v>
      </c>
      <c r="I13" s="5">
        <f t="shared" ca="1" si="3"/>
        <v>0.93499999999999983</v>
      </c>
      <c r="J13" s="13">
        <f t="shared" ca="1" si="4"/>
        <v>25</v>
      </c>
      <c r="K13" s="2">
        <f t="shared" ca="1" si="5"/>
        <v>20016.625000000011</v>
      </c>
      <c r="L13" s="11">
        <f t="shared" ca="1" si="15"/>
        <v>63437.258000000031</v>
      </c>
      <c r="M13" s="2">
        <f t="shared" ca="1" si="6"/>
        <v>6765.6192500000043</v>
      </c>
      <c r="N13" s="2">
        <f t="shared" ca="1" si="7"/>
        <v>1503.3250000000023</v>
      </c>
      <c r="O13" s="16">
        <f t="shared" ca="1" si="8"/>
        <v>898.98835000000133</v>
      </c>
      <c r="P13" s="11">
        <f t="shared" ca="1" si="16"/>
        <v>2324.6960568000031</v>
      </c>
      <c r="Q13" s="2">
        <f t="shared" ca="1" si="17"/>
        <v>8268.9442500000059</v>
      </c>
      <c r="R13" s="11">
        <f t="shared" ca="1" si="9"/>
        <v>25329.244804000016</v>
      </c>
      <c r="S13" s="2"/>
      <c r="T13" s="2">
        <f t="shared" ca="1" si="10"/>
        <v>-5702.0466477272721</v>
      </c>
      <c r="U13" s="2">
        <f t="shared" ca="1" si="11"/>
        <v>-3041.0915454545452</v>
      </c>
      <c r="V13" s="2">
        <f t="shared" ca="1" si="18"/>
        <v>-8743.1381931818178</v>
      </c>
      <c r="W13" s="5">
        <f t="shared" ca="1" si="12"/>
        <v>1</v>
      </c>
      <c r="X13" s="2">
        <f t="shared" ca="1" si="19"/>
        <v>-8743.1381931818178</v>
      </c>
      <c r="Y13" s="12">
        <f t="shared" ca="1" si="20"/>
        <v>-71000</v>
      </c>
      <c r="Z13" s="12">
        <f t="shared" ca="1" si="21"/>
        <v>-52871.942438718754</v>
      </c>
      <c r="AA13" s="2">
        <f t="shared" ca="1" si="22"/>
        <v>-98542.69763471873</v>
      </c>
      <c r="AB13" s="2">
        <f t="shared" ca="1" si="13"/>
        <v>-98542.69763471873</v>
      </c>
    </row>
    <row r="14" spans="1:28" x14ac:dyDescent="0.25">
      <c r="A14" s="3" t="s">
        <v>22</v>
      </c>
      <c r="B14" s="29" cm="1">
        <f t="array" aca="1" ref="B14" ca="1">INDIRECT("Seaded!R"&amp;ROW()&amp;"C"&amp;MATCH($B$1,Seaded!$A$1:$J$1,0),0)</f>
        <v>142000</v>
      </c>
      <c r="D14" s="4">
        <v>7</v>
      </c>
      <c r="E14" s="2">
        <f t="shared" ref="E14:E19" ca="1" si="23">E13+($B$9-$B$8)/6</f>
        <v>799.5</v>
      </c>
      <c r="F14" s="5">
        <f t="shared" ca="1" si="1"/>
        <v>1.0157500000000006</v>
      </c>
      <c r="G14" s="2">
        <f t="shared" ca="1" si="2"/>
        <v>812.09212500000046</v>
      </c>
      <c r="H14" s="6">
        <f ca="1">H13+($G$4-$G$3)/6</f>
        <v>29.5</v>
      </c>
      <c r="I14" s="5">
        <f t="shared" ca="1" si="3"/>
        <v>0.92416666666666647</v>
      </c>
      <c r="J14" s="13">
        <f t="shared" ca="1" si="4"/>
        <v>27</v>
      </c>
      <c r="K14" s="2">
        <f t="shared" ca="1" si="5"/>
        <v>21926.487375000012</v>
      </c>
      <c r="L14" s="11">
        <f t="shared" ca="1" si="15"/>
        <v>85363.745375000042</v>
      </c>
      <c r="M14" s="2">
        <f t="shared" ca="1" si="6"/>
        <v>7411.1527327500044</v>
      </c>
      <c r="N14" s="2">
        <f t="shared" ca="1" si="7"/>
        <v>1685.2974750000024</v>
      </c>
      <c r="O14" s="16">
        <f t="shared" ca="1" si="8"/>
        <v>1007.8078900500013</v>
      </c>
      <c r="P14" s="11">
        <f t="shared" ca="1" si="16"/>
        <v>3332.5039468500045</v>
      </c>
      <c r="Q14" s="2">
        <f t="shared" ca="1" si="17"/>
        <v>9096.4502077500074</v>
      </c>
      <c r="R14" s="11">
        <f t="shared" ca="1" si="9"/>
        <v>34425.695011750024</v>
      </c>
      <c r="S14" s="2"/>
      <c r="U14" s="2">
        <f t="shared" ca="1" si="11"/>
        <v>-3041.0915454545452</v>
      </c>
      <c r="V14" s="2">
        <f t="shared" ca="1" si="18"/>
        <v>-3041.0915454545452</v>
      </c>
      <c r="W14" s="5">
        <f t="shared" ca="1" si="12"/>
        <v>1</v>
      </c>
      <c r="X14" s="2">
        <f t="shared" ca="1" si="19"/>
        <v>-3041.0915454545452</v>
      </c>
      <c r="Y14" s="12">
        <f t="shared" ca="1" si="20"/>
        <v>-71000</v>
      </c>
      <c r="Z14" s="12">
        <f t="shared" ca="1" si="21"/>
        <v>-55960.931176014208</v>
      </c>
      <c r="AA14" s="2">
        <f t="shared" ca="1" si="22"/>
        <v>-92535.236164264177</v>
      </c>
      <c r="AB14" s="2">
        <f t="shared" ca="1" si="13"/>
        <v>-92535.236164264177</v>
      </c>
    </row>
    <row r="15" spans="1:28" x14ac:dyDescent="0.25">
      <c r="A15" s="3" t="s">
        <v>23</v>
      </c>
      <c r="B15" s="21" cm="1">
        <f t="array" aca="1" ref="B15" ca="1">INDIRECT("Seaded!R"&amp;ROW()&amp;"C"&amp;MATCH($B$1,Seaded!$A$1:$J$1,0),0)</f>
        <v>0.3</v>
      </c>
      <c r="D15" s="4">
        <v>8</v>
      </c>
      <c r="E15" s="2">
        <f t="shared" ca="1" si="23"/>
        <v>809</v>
      </c>
      <c r="F15" s="5">
        <f t="shared" ca="1" si="1"/>
        <v>1.0180000000000007</v>
      </c>
      <c r="G15" s="2">
        <f t="shared" ca="1" si="2"/>
        <v>823.56200000000058</v>
      </c>
      <c r="H15" s="6">
        <f t="shared" ref="H15:H19" ca="1" si="24">H14+($G$4-$G$3)/6</f>
        <v>32</v>
      </c>
      <c r="I15" s="5">
        <f t="shared" ca="1" si="3"/>
        <v>0.91333333333333311</v>
      </c>
      <c r="J15" s="13">
        <f t="shared" ca="1" si="4"/>
        <v>29</v>
      </c>
      <c r="K15" s="2">
        <f t="shared" ca="1" si="5"/>
        <v>23883.298000000017</v>
      </c>
      <c r="L15" s="11">
        <f t="shared" ca="1" si="15"/>
        <v>109247.04337500007</v>
      </c>
      <c r="M15" s="2">
        <f t="shared" ca="1" si="6"/>
        <v>8072.554724000006</v>
      </c>
      <c r="N15" s="2">
        <f t="shared" ca="1" si="7"/>
        <v>1876.6596000000036</v>
      </c>
      <c r="O15" s="16">
        <f t="shared" ca="1" si="8"/>
        <v>1122.242440800002</v>
      </c>
      <c r="P15" s="11">
        <f t="shared" ca="1" si="16"/>
        <v>4454.746387650006</v>
      </c>
      <c r="Q15" s="2">
        <f t="shared" ca="1" si="17"/>
        <v>9949.2143240000096</v>
      </c>
      <c r="R15" s="11">
        <f t="shared" ca="1" si="9"/>
        <v>44374.909335750031</v>
      </c>
      <c r="S15" s="2"/>
      <c r="U15" s="2">
        <f t="shared" ca="1" si="11"/>
        <v>-3041.0915454545452</v>
      </c>
      <c r="V15" s="2">
        <f t="shared" ca="1" si="18"/>
        <v>-3041.0915454545452</v>
      </c>
      <c r="W15" s="5">
        <f t="shared" ca="1" si="12"/>
        <v>1</v>
      </c>
      <c r="X15" s="2">
        <f t="shared" ca="1" si="19"/>
        <v>-3041.0915454545452</v>
      </c>
      <c r="Y15" s="12">
        <f t="shared" ca="1" si="20"/>
        <v>-71000</v>
      </c>
      <c r="Z15" s="12">
        <f t="shared" ca="1" si="21"/>
        <v>-59056.762369286938</v>
      </c>
      <c r="AA15" s="2">
        <f t="shared" ca="1" si="22"/>
        <v>-85681.8530335369</v>
      </c>
      <c r="AB15" s="2">
        <f t="shared" ca="1" si="13"/>
        <v>-85681.8530335369</v>
      </c>
    </row>
    <row r="16" spans="1:28" x14ac:dyDescent="0.25">
      <c r="A16" s="3" t="s">
        <v>24</v>
      </c>
      <c r="B16" s="21" cm="1">
        <f t="array" aca="1" ref="B16" ca="1">INDIRECT("Seaded!R"&amp;ROW()&amp;"C"&amp;MATCH($B$1,Seaded!$A$1:$J$1,0),0)</f>
        <v>16</v>
      </c>
      <c r="D16" s="4">
        <v>9</v>
      </c>
      <c r="E16" s="2">
        <f t="shared" ca="1" si="23"/>
        <v>818.5</v>
      </c>
      <c r="F16" s="5">
        <f t="shared" ca="1" si="1"/>
        <v>1.0202500000000008</v>
      </c>
      <c r="G16" s="2">
        <f t="shared" ca="1" si="2"/>
        <v>835.07462500000065</v>
      </c>
      <c r="H16" s="6">
        <f t="shared" ca="1" si="24"/>
        <v>34.5</v>
      </c>
      <c r="I16" s="5">
        <f t="shared" ca="1" si="3"/>
        <v>0.90249999999999975</v>
      </c>
      <c r="J16" s="13">
        <f t="shared" ca="1" si="4"/>
        <v>31</v>
      </c>
      <c r="K16" s="2">
        <f t="shared" ca="1" si="5"/>
        <v>25887.31337500002</v>
      </c>
      <c r="L16" s="11">
        <f t="shared" ca="1" si="15"/>
        <v>135134.35675000009</v>
      </c>
      <c r="M16" s="2">
        <f t="shared" ca="1" si="6"/>
        <v>8749.911920750008</v>
      </c>
      <c r="N16" s="2">
        <f t="shared" ca="1" si="7"/>
        <v>2077.4626750000039</v>
      </c>
      <c r="O16" s="16">
        <f t="shared" ca="1" si="8"/>
        <v>1242.3226796500023</v>
      </c>
      <c r="P16" s="11">
        <f t="shared" ca="1" si="16"/>
        <v>5697.0690673000081</v>
      </c>
      <c r="Q16" s="2">
        <f t="shared" ca="1" si="17"/>
        <v>10827.374595750012</v>
      </c>
      <c r="R16" s="11">
        <f t="shared" ca="1" si="9"/>
        <v>55202.283931500046</v>
      </c>
      <c r="S16" s="2"/>
      <c r="U16" s="2">
        <f t="shared" ca="1" si="11"/>
        <v>-3041.0915454545452</v>
      </c>
      <c r="V16" s="2">
        <f t="shared" ca="1" si="18"/>
        <v>-3041.0915454545452</v>
      </c>
      <c r="W16" s="5">
        <f t="shared" ca="1" si="12"/>
        <v>1</v>
      </c>
      <c r="X16" s="2">
        <f t="shared" ca="1" si="19"/>
        <v>-3041.0915454545452</v>
      </c>
      <c r="Y16" s="12">
        <f t="shared" ca="1" si="20"/>
        <v>-71000</v>
      </c>
      <c r="Z16" s="12">
        <f t="shared" ca="1" si="21"/>
        <v>-62159.436018536944</v>
      </c>
      <c r="AA16" s="2">
        <f t="shared" ca="1" si="22"/>
        <v>-77957.152087036899</v>
      </c>
      <c r="AB16" s="2">
        <f t="shared" ca="1" si="13"/>
        <v>-77957.152087036899</v>
      </c>
    </row>
    <row r="17" spans="1:28" x14ac:dyDescent="0.25">
      <c r="A17" s="3" t="s">
        <v>25</v>
      </c>
      <c r="B17" s="29" cm="1">
        <f t="array" aca="1" ref="B17" ca="1">INDIRECT("Seaded!R"&amp;ROW()&amp;"C"&amp;MATCH($B$1,Seaded!$A$1:$J$1,0),0)</f>
        <v>1613</v>
      </c>
      <c r="D17" s="4">
        <v>10</v>
      </c>
      <c r="E17" s="2">
        <f t="shared" ca="1" si="23"/>
        <v>828</v>
      </c>
      <c r="F17" s="5">
        <f t="shared" ca="1" si="1"/>
        <v>1.0225000000000009</v>
      </c>
      <c r="G17" s="2">
        <f t="shared" ca="1" si="2"/>
        <v>846.63000000000068</v>
      </c>
      <c r="H17" s="6">
        <f t="shared" ca="1" si="24"/>
        <v>37</v>
      </c>
      <c r="I17" s="5">
        <f t="shared" ca="1" si="3"/>
        <v>0.89166666666666639</v>
      </c>
      <c r="J17" s="13">
        <f t="shared" ca="1" si="4"/>
        <v>32</v>
      </c>
      <c r="K17" s="2">
        <f t="shared" ca="1" si="5"/>
        <v>27092.160000000022</v>
      </c>
      <c r="L17" s="11">
        <f t="shared" ca="1" si="15"/>
        <v>162226.51675000013</v>
      </c>
      <c r="M17" s="2">
        <f t="shared" ca="1" si="6"/>
        <v>9157.1500800000085</v>
      </c>
      <c r="N17" s="2">
        <f t="shared" ca="1" si="7"/>
        <v>2218.4320000000043</v>
      </c>
      <c r="O17" s="16">
        <f t="shared" ca="1" si="8"/>
        <v>1326.6223360000026</v>
      </c>
      <c r="P17" s="11">
        <f t="shared" ca="1" si="16"/>
        <v>7023.6914033000103</v>
      </c>
      <c r="Q17" s="2">
        <f t="shared" ca="1" si="17"/>
        <v>11375.582080000013</v>
      </c>
      <c r="R17" s="11">
        <f t="shared" ca="1" si="9"/>
        <v>66577.866011500053</v>
      </c>
      <c r="S17" s="2"/>
      <c r="U17" s="2">
        <f t="shared" ca="1" si="11"/>
        <v>-3041.0915454545452</v>
      </c>
      <c r="V17" s="2">
        <f t="shared" ca="1" si="18"/>
        <v>-3041.0915454545452</v>
      </c>
      <c r="W17" s="5">
        <f t="shared" ca="1" si="12"/>
        <v>1</v>
      </c>
      <c r="X17" s="2">
        <f t="shared" ca="1" si="19"/>
        <v>-3041.0915454545452</v>
      </c>
      <c r="Y17" s="12">
        <f t="shared" ca="1" si="20"/>
        <v>-71000</v>
      </c>
      <c r="Z17" s="12">
        <f t="shared" ca="1" si="21"/>
        <v>-65268.952123764218</v>
      </c>
      <c r="AA17" s="2">
        <f t="shared" ca="1" si="22"/>
        <v>-69691.086112264165</v>
      </c>
      <c r="AB17" s="2">
        <f t="shared" ca="1" si="13"/>
        <v>-69691.086112264165</v>
      </c>
    </row>
    <row r="18" spans="1:28" x14ac:dyDescent="0.25">
      <c r="A18" s="3" t="s">
        <v>14</v>
      </c>
      <c r="B18" s="3">
        <f ca="1">INT(B3*B2)</f>
        <v>186</v>
      </c>
      <c r="D18" s="4">
        <v>11</v>
      </c>
      <c r="E18" s="2">
        <f t="shared" ca="1" si="23"/>
        <v>837.5</v>
      </c>
      <c r="F18" s="5">
        <f t="shared" ca="1" si="1"/>
        <v>1.0247500000000009</v>
      </c>
      <c r="G18" s="2">
        <f t="shared" ca="1" si="2"/>
        <v>858.22812500000077</v>
      </c>
      <c r="H18" s="6">
        <f t="shared" ca="1" si="24"/>
        <v>39.5</v>
      </c>
      <c r="I18" s="5">
        <f t="shared" ca="1" si="3"/>
        <v>0.88083333333333302</v>
      </c>
      <c r="J18" s="13">
        <f t="shared" ca="1" si="4"/>
        <v>34</v>
      </c>
      <c r="K18" s="2">
        <f t="shared" ca="1" si="5"/>
        <v>29179.756250000028</v>
      </c>
      <c r="L18" s="11">
        <f t="shared" ca="1" si="15"/>
        <v>191406.27300000016</v>
      </c>
      <c r="M18" s="2">
        <f t="shared" ca="1" si="6"/>
        <v>9862.7576125000105</v>
      </c>
      <c r="N18" s="2">
        <f t="shared" ca="1" si="7"/>
        <v>2435.9512500000055</v>
      </c>
      <c r="O18" s="16">
        <f t="shared" ca="1" si="8"/>
        <v>1456.6988475000032</v>
      </c>
      <c r="P18" s="11">
        <f t="shared" ca="1" si="16"/>
        <v>8480.3902508000137</v>
      </c>
      <c r="Q18" s="2">
        <f t="shared" ca="1" si="17"/>
        <v>12298.708862500016</v>
      </c>
      <c r="R18" s="11">
        <f t="shared" ca="1" si="9"/>
        <v>78876.574874000071</v>
      </c>
      <c r="S18" s="2"/>
      <c r="U18" s="2">
        <f t="shared" ca="1" si="11"/>
        <v>-3041.0915454545452</v>
      </c>
      <c r="V18" s="2">
        <f t="shared" ca="1" si="18"/>
        <v>-3041.0915454545452</v>
      </c>
      <c r="W18" s="5">
        <f t="shared" ca="1" si="12"/>
        <v>1</v>
      </c>
      <c r="X18" s="2">
        <f t="shared" ca="1" si="19"/>
        <v>-3041.0915454545452</v>
      </c>
      <c r="Y18" s="12">
        <f t="shared" ca="1" si="20"/>
        <v>-71000</v>
      </c>
      <c r="Z18" s="12">
        <f t="shared" ca="1" si="21"/>
        <v>-68385.310684968761</v>
      </c>
      <c r="AA18" s="2">
        <f t="shared" ca="1" si="22"/>
        <v>-60508.73581096869</v>
      </c>
      <c r="AB18" s="2">
        <f t="shared" ca="1" si="13"/>
        <v>-60508.73581096869</v>
      </c>
    </row>
    <row r="19" spans="1:28" x14ac:dyDescent="0.25">
      <c r="D19" s="4">
        <v>12</v>
      </c>
      <c r="E19" s="2">
        <f t="shared" ca="1" si="23"/>
        <v>847</v>
      </c>
      <c r="F19" s="5">
        <f t="shared" ca="1" si="1"/>
        <v>1.027000000000001</v>
      </c>
      <c r="G19" s="2">
        <f t="shared" ca="1" si="2"/>
        <v>869.86900000000082</v>
      </c>
      <c r="H19" s="6">
        <f t="shared" ca="1" si="24"/>
        <v>42</v>
      </c>
      <c r="I19" s="5">
        <f t="shared" ca="1" si="3"/>
        <v>0.86999999999999966</v>
      </c>
      <c r="J19" s="13">
        <f t="shared" ca="1" si="4"/>
        <v>36</v>
      </c>
      <c r="K19" s="2">
        <f t="shared" ca="1" si="5"/>
        <v>31315.284000000029</v>
      </c>
      <c r="L19" s="11">
        <f t="shared" ca="1" si="15"/>
        <v>222721.5570000002</v>
      </c>
      <c r="M19" s="2">
        <f t="shared" ca="1" si="6"/>
        <v>10584.565992000011</v>
      </c>
      <c r="N19" s="2">
        <f t="shared" ca="1" si="7"/>
        <v>2663.0568000000058</v>
      </c>
      <c r="O19" s="16">
        <f t="shared" ca="1" si="8"/>
        <v>1592.5079664000034</v>
      </c>
      <c r="P19" s="11">
        <f t="shared" ca="1" si="16"/>
        <v>10072.898217200018</v>
      </c>
      <c r="Q19" s="2">
        <f t="shared" ca="1" si="17"/>
        <v>13247.622792000016</v>
      </c>
      <c r="R19" s="11">
        <f t="shared" ca="1" si="9"/>
        <v>92124.19766600008</v>
      </c>
      <c r="S19" s="2"/>
      <c r="U19" s="2">
        <f t="shared" ca="1" si="11"/>
        <v>-3041.0915454545452</v>
      </c>
      <c r="V19" s="2">
        <f t="shared" ca="1" si="18"/>
        <v>-3041.0915454545452</v>
      </c>
      <c r="W19" s="5">
        <f t="shared" ca="1" si="12"/>
        <v>1</v>
      </c>
      <c r="X19" s="2">
        <f t="shared" ca="1" si="19"/>
        <v>-3041.0915454545452</v>
      </c>
      <c r="Y19" s="12">
        <f t="shared" ca="1" si="20"/>
        <v>-71000</v>
      </c>
      <c r="Z19" s="12">
        <f t="shared" ca="1" si="21"/>
        <v>-71508.511702150587</v>
      </c>
      <c r="AA19" s="2">
        <f t="shared" ca="1" si="22"/>
        <v>-50384.314036150507</v>
      </c>
      <c r="AB19" s="2">
        <f t="shared" ca="1" si="13"/>
        <v>-50384.314036150507</v>
      </c>
    </row>
    <row r="20" spans="1:28" x14ac:dyDescent="0.25">
      <c r="D20" s="4">
        <v>13</v>
      </c>
      <c r="E20" s="2">
        <f ca="1">E19</f>
        <v>847</v>
      </c>
      <c r="F20" s="5">
        <f t="shared" ca="1" si="1"/>
        <v>1.0292500000000011</v>
      </c>
      <c r="G20" s="2">
        <f t="shared" ca="1" si="2"/>
        <v>871.77475000000095</v>
      </c>
      <c r="H20" s="6">
        <f ca="1">H19</f>
        <v>42</v>
      </c>
      <c r="I20" s="5">
        <f t="shared" ca="1" si="3"/>
        <v>0.8591666666666663</v>
      </c>
      <c r="J20" s="13">
        <f t="shared" ca="1" si="4"/>
        <v>36</v>
      </c>
      <c r="K20" s="2">
        <f t="shared" ca="1" si="5"/>
        <v>31383.891000000032</v>
      </c>
      <c r="L20" s="11">
        <f t="shared" ca="1" si="15"/>
        <v>254105.44800000024</v>
      </c>
      <c r="M20" s="2">
        <f t="shared" ca="1" si="6"/>
        <v>10607.755158000011</v>
      </c>
      <c r="N20" s="2">
        <f t="shared" ca="1" si="7"/>
        <v>2676.7782000000066</v>
      </c>
      <c r="O20" s="16">
        <f t="shared" ca="1" si="8"/>
        <v>1600.7133636000037</v>
      </c>
      <c r="P20" s="11">
        <f t="shared" ca="1" si="16"/>
        <v>11673.611580800021</v>
      </c>
      <c r="Q20" s="2">
        <f t="shared" ca="1" si="17"/>
        <v>13284.533358000017</v>
      </c>
      <c r="R20" s="11">
        <f t="shared" ca="1" si="9"/>
        <v>105408.7310240001</v>
      </c>
      <c r="S20" s="2"/>
      <c r="W20" s="5">
        <f t="shared" ca="1" si="12"/>
        <v>1</v>
      </c>
      <c r="Y20" s="12">
        <f t="shared" ca="1" si="20"/>
        <v>-71000</v>
      </c>
      <c r="Z20" s="12">
        <f t="shared" ca="1" si="21"/>
        <v>-71508.511702150587</v>
      </c>
      <c r="AA20" s="2">
        <f t="shared" ca="1" si="22"/>
        <v>-37099.780678150491</v>
      </c>
      <c r="AB20" s="2">
        <f t="shared" ca="1" si="13"/>
        <v>-37099.780678150491</v>
      </c>
    </row>
    <row r="21" spans="1:28" x14ac:dyDescent="0.25">
      <c r="D21" s="4">
        <v>14</v>
      </c>
      <c r="E21" s="2">
        <f t="shared" ref="E21:E25" ca="1" si="25">E20</f>
        <v>847</v>
      </c>
      <c r="F21" s="5">
        <f t="shared" ca="1" si="1"/>
        <v>1.0315000000000012</v>
      </c>
      <c r="G21" s="2">
        <f t="shared" ca="1" si="2"/>
        <v>873.68050000000096</v>
      </c>
      <c r="H21" s="6">
        <f t="shared" ref="H21:H25" ca="1" si="26">H20</f>
        <v>42</v>
      </c>
      <c r="I21" s="5">
        <f t="shared" ca="1" si="3"/>
        <v>0.84833333333333294</v>
      </c>
      <c r="J21" s="13">
        <f t="shared" ca="1" si="4"/>
        <v>35</v>
      </c>
      <c r="K21" s="2">
        <f t="shared" ca="1" si="5"/>
        <v>30578.817500000034</v>
      </c>
      <c r="L21" s="11">
        <f t="shared" ca="1" si="15"/>
        <v>284684.26550000027</v>
      </c>
      <c r="M21" s="2">
        <f t="shared" ca="1" si="6"/>
        <v>10335.640315000011</v>
      </c>
      <c r="N21" s="2">
        <f t="shared" ca="1" si="7"/>
        <v>2615.7635000000068</v>
      </c>
      <c r="O21" s="16">
        <f t="shared" ca="1" si="8"/>
        <v>1564.226573000004</v>
      </c>
      <c r="P21" s="11">
        <f t="shared" ca="1" si="16"/>
        <v>13237.838153800025</v>
      </c>
      <c r="Q21" s="2">
        <f t="shared" ref="Q21:Q25" ca="1" si="27">M21+N21</f>
        <v>12951.403815000018</v>
      </c>
      <c r="R21" s="11">
        <f t="shared" ca="1" si="9"/>
        <v>118360.13483900011</v>
      </c>
      <c r="S21" s="2"/>
      <c r="W21" s="5">
        <f t="shared" ca="1" si="12"/>
        <v>1</v>
      </c>
      <c r="Y21" s="12">
        <f t="shared" ca="1" si="20"/>
        <v>-71000</v>
      </c>
      <c r="Z21" s="12">
        <f t="shared" ca="1" si="21"/>
        <v>-71508.511702150587</v>
      </c>
      <c r="AA21" s="2">
        <f t="shared" ca="1" si="22"/>
        <v>-24148.376863150479</v>
      </c>
      <c r="AB21" s="2">
        <f t="shared" ca="1" si="13"/>
        <v>-24148.376863150479</v>
      </c>
    </row>
    <row r="22" spans="1:28" x14ac:dyDescent="0.25">
      <c r="D22" s="4">
        <v>15</v>
      </c>
      <c r="E22" s="2">
        <f t="shared" ca="1" si="25"/>
        <v>847</v>
      </c>
      <c r="F22" s="5">
        <f t="shared" ca="1" si="1"/>
        <v>1.0337500000000013</v>
      </c>
      <c r="G22" s="2">
        <f t="shared" ca="1" si="2"/>
        <v>875.58625000000109</v>
      </c>
      <c r="H22" s="6">
        <f t="shared" ca="1" si="26"/>
        <v>42</v>
      </c>
      <c r="I22" s="5">
        <f t="shared" ca="1" si="3"/>
        <v>0.83749999999999958</v>
      </c>
      <c r="J22" s="13">
        <f t="shared" ca="1" si="4"/>
        <v>35</v>
      </c>
      <c r="K22" s="2">
        <f t="shared" ca="1" si="5"/>
        <v>30645.518750000039</v>
      </c>
      <c r="L22" s="11">
        <f t="shared" ca="1" si="15"/>
        <v>315329.78425000032</v>
      </c>
      <c r="M22" s="2">
        <f t="shared" ca="1" si="6"/>
        <v>10358.185337500014</v>
      </c>
      <c r="N22" s="2">
        <f t="shared" ca="1" si="7"/>
        <v>2629.1037500000079</v>
      </c>
      <c r="O22" s="16">
        <f t="shared" ca="1" si="8"/>
        <v>1572.2040425000046</v>
      </c>
      <c r="P22" s="11">
        <f t="shared" ca="1" si="16"/>
        <v>14810.04219630003</v>
      </c>
      <c r="Q22" s="2">
        <f t="shared" ca="1" si="27"/>
        <v>12987.289087500021</v>
      </c>
      <c r="R22" s="11">
        <f t="shared" ca="1" si="9"/>
        <v>131347.42392650014</v>
      </c>
      <c r="S22" s="2"/>
      <c r="W22" s="5">
        <f t="shared" ca="1" si="12"/>
        <v>1</v>
      </c>
      <c r="Y22" s="12">
        <f t="shared" ca="1" si="20"/>
        <v>-71000</v>
      </c>
      <c r="Z22" s="12">
        <f t="shared" ca="1" si="21"/>
        <v>-71508.511702150587</v>
      </c>
      <c r="AA22" s="2">
        <f t="shared" ca="1" si="22"/>
        <v>-11161.087775650449</v>
      </c>
      <c r="AB22" s="2">
        <f t="shared" ca="1" si="13"/>
        <v>-11161.087775650449</v>
      </c>
    </row>
    <row r="23" spans="1:28" x14ac:dyDescent="0.25">
      <c r="D23" s="4">
        <v>16</v>
      </c>
      <c r="E23" s="2">
        <f t="shared" ca="1" si="25"/>
        <v>847</v>
      </c>
      <c r="F23" s="5">
        <f t="shared" ca="1" si="1"/>
        <v>1.0360000000000014</v>
      </c>
      <c r="G23" s="2">
        <f t="shared" ca="1" si="2"/>
        <v>877.4920000000011</v>
      </c>
      <c r="H23" s="6">
        <f t="shared" ca="1" si="26"/>
        <v>42</v>
      </c>
      <c r="I23" s="5">
        <f t="shared" ca="1" si="3"/>
        <v>0.82666666666666622</v>
      </c>
      <c r="J23" s="13">
        <f t="shared" ca="1" si="4"/>
        <v>34</v>
      </c>
      <c r="K23" s="2">
        <f t="shared" ca="1" si="5"/>
        <v>29834.728000000039</v>
      </c>
      <c r="L23" s="11">
        <f t="shared" ca="1" si="15"/>
        <v>345164.51225000038</v>
      </c>
      <c r="M23" s="2">
        <f t="shared" ca="1" si="6"/>
        <v>10084.138064000013</v>
      </c>
      <c r="N23" s="2">
        <f t="shared" ca="1" si="7"/>
        <v>2566.9456000000082</v>
      </c>
      <c r="O23" s="16">
        <f t="shared" ca="1" si="8"/>
        <v>1535.0334688000046</v>
      </c>
      <c r="P23" s="11">
        <f t="shared" ca="1" si="16"/>
        <v>16345.075665100034</v>
      </c>
      <c r="Q23" s="2">
        <f t="shared" ca="1" si="27"/>
        <v>12651.083664000022</v>
      </c>
      <c r="R23" s="11">
        <f t="shared" ca="1" si="9"/>
        <v>143998.50759050017</v>
      </c>
      <c r="S23" s="2"/>
      <c r="W23" s="5">
        <f t="shared" ca="1" si="12"/>
        <v>1</v>
      </c>
      <c r="Y23" s="12">
        <f t="shared" ca="1" si="20"/>
        <v>-71000</v>
      </c>
      <c r="Z23" s="12">
        <f t="shared" ca="1" si="21"/>
        <v>-71508.511702150587</v>
      </c>
      <c r="AA23" s="2">
        <f t="shared" ca="1" si="22"/>
        <v>1489.9958883495856</v>
      </c>
      <c r="AB23" s="2">
        <f t="shared" ca="1" si="13"/>
        <v>1489.9958883495856</v>
      </c>
    </row>
    <row r="24" spans="1:28" x14ac:dyDescent="0.25">
      <c r="D24" s="4">
        <v>17</v>
      </c>
      <c r="E24" s="2">
        <f t="shared" ca="1" si="25"/>
        <v>847</v>
      </c>
      <c r="F24" s="5">
        <f t="shared" ca="1" si="1"/>
        <v>1.0382500000000014</v>
      </c>
      <c r="G24" s="2">
        <f t="shared" ca="1" si="2"/>
        <v>879.39775000000122</v>
      </c>
      <c r="H24" s="6">
        <f t="shared" ca="1" si="26"/>
        <v>42</v>
      </c>
      <c r="I24" s="5">
        <f t="shared" ca="1" si="3"/>
        <v>0.81583333333333286</v>
      </c>
      <c r="J24" s="13">
        <f t="shared" ca="1" si="4"/>
        <v>34</v>
      </c>
      <c r="K24" s="2">
        <f t="shared" ca="1" si="5"/>
        <v>29899.523500000043</v>
      </c>
      <c r="L24" s="11">
        <f t="shared" ca="1" si="15"/>
        <v>375064.03575000045</v>
      </c>
      <c r="M24" s="2">
        <f t="shared" ca="1" si="6"/>
        <v>10106.038943000016</v>
      </c>
      <c r="N24" s="2">
        <f t="shared" ca="1" si="7"/>
        <v>2579.9047000000087</v>
      </c>
      <c r="O24" s="16">
        <f t="shared" ca="1" si="8"/>
        <v>1542.7830106000051</v>
      </c>
      <c r="P24" s="11">
        <f t="shared" ca="1" si="16"/>
        <v>17887.858675700038</v>
      </c>
      <c r="Q24" s="2">
        <f t="shared" ca="1" si="27"/>
        <v>12685.943643000024</v>
      </c>
      <c r="R24" s="11">
        <f t="shared" ca="1" si="9"/>
        <v>156684.45123350021</v>
      </c>
      <c r="S24" s="2"/>
      <c r="W24" s="5">
        <f t="shared" ca="1" si="12"/>
        <v>1</v>
      </c>
      <c r="Y24" s="12">
        <f t="shared" ca="1" si="20"/>
        <v>-71000</v>
      </c>
      <c r="Z24" s="12">
        <f t="shared" ca="1" si="21"/>
        <v>-71508.511702150587</v>
      </c>
      <c r="AA24" s="2">
        <f t="shared" ca="1" si="22"/>
        <v>14175.939531349621</v>
      </c>
      <c r="AB24" s="2">
        <f t="shared" ca="1" si="13"/>
        <v>14175.939531349621</v>
      </c>
    </row>
    <row r="25" spans="1:28" x14ac:dyDescent="0.25">
      <c r="D25" s="4">
        <v>18</v>
      </c>
      <c r="E25" s="2">
        <f t="shared" ca="1" si="25"/>
        <v>847</v>
      </c>
      <c r="F25" s="5">
        <f t="shared" ca="1" si="1"/>
        <v>1.0405000000000015</v>
      </c>
      <c r="G25" s="2">
        <f t="shared" ca="1" si="2"/>
        <v>881.30350000000135</v>
      </c>
      <c r="H25" s="6">
        <f t="shared" ca="1" si="26"/>
        <v>42</v>
      </c>
      <c r="I25" s="5">
        <f t="shared" ca="1" si="3"/>
        <v>0.80499999999999949</v>
      </c>
      <c r="J25" s="13">
        <f t="shared" ca="1" si="4"/>
        <v>33</v>
      </c>
      <c r="K25" s="2">
        <f t="shared" ca="1" si="5"/>
        <v>29083.015500000045</v>
      </c>
      <c r="L25" s="11">
        <f t="shared" ca="1" si="15"/>
        <v>404147.05125000048</v>
      </c>
      <c r="M25" s="2">
        <f t="shared" ca="1" si="6"/>
        <v>9830.0592390000165</v>
      </c>
      <c r="N25" s="2">
        <f t="shared" ca="1" si="7"/>
        <v>2516.6031000000094</v>
      </c>
      <c r="O25" s="16">
        <f t="shared" ca="1" si="8"/>
        <v>1504.9286538000053</v>
      </c>
      <c r="P25" s="11">
        <f t="shared" ca="1" si="16"/>
        <v>19392.787329500043</v>
      </c>
      <c r="Q25" s="2">
        <f t="shared" ca="1" si="27"/>
        <v>12346.662339000026</v>
      </c>
      <c r="R25" s="11">
        <f t="shared" ca="1" si="9"/>
        <v>169031.11357250024</v>
      </c>
      <c r="S25" s="2"/>
      <c r="W25" s="5">
        <f t="shared" ca="1" si="12"/>
        <v>1</v>
      </c>
      <c r="Y25" s="12">
        <f t="shared" ca="1" si="20"/>
        <v>-71000</v>
      </c>
      <c r="Z25" s="12">
        <f t="shared" ca="1" si="21"/>
        <v>-71508.511702150587</v>
      </c>
      <c r="AA25" s="2">
        <f t="shared" ca="1" si="22"/>
        <v>26522.601870349652</v>
      </c>
      <c r="AB25" s="2">
        <f t="shared" ca="1" si="13"/>
        <v>26522.601870349652</v>
      </c>
    </row>
    <row r="26" spans="1:28" x14ac:dyDescent="0.25">
      <c r="D26" s="4">
        <v>19</v>
      </c>
      <c r="E26" s="2">
        <f t="shared" ref="E26:E37" ca="1" si="28">E25</f>
        <v>847</v>
      </c>
      <c r="F26" s="5">
        <f t="shared" ca="1" si="1"/>
        <v>1.0427500000000016</v>
      </c>
      <c r="G26" s="2">
        <f t="shared" ref="G26:G37" ca="1" si="29">E26*F26</f>
        <v>883.20925000000136</v>
      </c>
      <c r="H26" s="6">
        <f t="shared" ref="H26:H37" ca="1" si="30">H25</f>
        <v>42</v>
      </c>
      <c r="I26" s="5">
        <f t="shared" ca="1" si="3"/>
        <v>0.79416666666666613</v>
      </c>
      <c r="J26" s="13">
        <f t="shared" ref="J26:J37" ca="1" si="31">MAX(0,INT(H26*I26))</f>
        <v>33</v>
      </c>
      <c r="K26" s="2">
        <f t="shared" ref="K26:K37" ca="1" si="32">J26*G26</f>
        <v>29145.905250000043</v>
      </c>
      <c r="L26" s="11">
        <f t="shared" ca="1" si="15"/>
        <v>433292.95650000055</v>
      </c>
      <c r="M26" s="2">
        <f t="shared" ca="1" si="6"/>
        <v>9851.3159745000157</v>
      </c>
      <c r="N26" s="2">
        <f t="shared" ca="1" si="7"/>
        <v>2529.1810500000088</v>
      </c>
      <c r="O26" s="16">
        <f t="shared" ca="1" si="8"/>
        <v>1512.4502679000052</v>
      </c>
      <c r="P26" s="11">
        <f t="shared" ca="1" si="16"/>
        <v>20905.237597400046</v>
      </c>
      <c r="Q26" s="2">
        <f t="shared" ref="Q26:Q34" ca="1" si="33">M26+N26</f>
        <v>12380.497024500024</v>
      </c>
      <c r="R26" s="11">
        <f t="shared" ca="1" si="9"/>
        <v>181411.61059700025</v>
      </c>
      <c r="S26" s="2"/>
      <c r="W26" s="5">
        <f t="shared" ca="1" si="12"/>
        <v>1</v>
      </c>
      <c r="Y26" s="12">
        <f t="shared" ca="1" si="20"/>
        <v>-71000</v>
      </c>
      <c r="Z26" s="12">
        <f t="shared" ca="1" si="21"/>
        <v>-71508.511702150587</v>
      </c>
      <c r="AA26" s="2">
        <f t="shared" ca="1" si="22"/>
        <v>38903.098894849667</v>
      </c>
      <c r="AB26" s="2">
        <f t="shared" ca="1" si="13"/>
        <v>38903.098894849667</v>
      </c>
    </row>
    <row r="27" spans="1:28" x14ac:dyDescent="0.25">
      <c r="D27" s="4">
        <v>20</v>
      </c>
      <c r="E27" s="2">
        <f t="shared" ca="1" si="28"/>
        <v>847</v>
      </c>
      <c r="F27" s="5">
        <f t="shared" ca="1" si="1"/>
        <v>1.0450000000000017</v>
      </c>
      <c r="G27" s="2">
        <f t="shared" ca="1" si="29"/>
        <v>885.11500000000149</v>
      </c>
      <c r="H27" s="6">
        <f t="shared" ca="1" si="30"/>
        <v>42</v>
      </c>
      <c r="I27" s="5">
        <f t="shared" ca="1" si="3"/>
        <v>0.78333333333333277</v>
      </c>
      <c r="J27" s="13">
        <f t="shared" ca="1" si="31"/>
        <v>32</v>
      </c>
      <c r="K27" s="2">
        <f t="shared" ca="1" si="32"/>
        <v>28323.680000000048</v>
      </c>
      <c r="L27" s="11">
        <f t="shared" ca="1" si="15"/>
        <v>461616.6365000006</v>
      </c>
      <c r="M27" s="2">
        <f t="shared" ca="1" si="6"/>
        <v>9573.4038400000172</v>
      </c>
      <c r="N27" s="2">
        <f t="shared" ca="1" si="7"/>
        <v>2464.7360000000099</v>
      </c>
      <c r="O27" s="16">
        <f t="shared" ca="1" si="8"/>
        <v>1473.9121280000056</v>
      </c>
      <c r="P27" s="11">
        <f t="shared" ca="1" si="16"/>
        <v>22379.149725400053</v>
      </c>
      <c r="Q27" s="2">
        <f t="shared" ca="1" si="33"/>
        <v>12038.139840000027</v>
      </c>
      <c r="R27" s="11">
        <f t="shared" ca="1" si="9"/>
        <v>193449.75043700027</v>
      </c>
      <c r="S27" s="2"/>
      <c r="W27" s="5">
        <f t="shared" ca="1" si="12"/>
        <v>1</v>
      </c>
      <c r="Y27" s="12">
        <f t="shared" ca="1" si="20"/>
        <v>-71000</v>
      </c>
      <c r="Z27" s="12">
        <f t="shared" ca="1" si="21"/>
        <v>-71508.511702150587</v>
      </c>
      <c r="AA27" s="2">
        <f t="shared" ca="1" si="22"/>
        <v>50941.238734849685</v>
      </c>
      <c r="AB27" s="2">
        <f t="shared" ca="1" si="13"/>
        <v>50941.238734849685</v>
      </c>
    </row>
    <row r="28" spans="1:28" x14ac:dyDescent="0.25">
      <c r="D28" s="4">
        <v>21</v>
      </c>
      <c r="E28" s="2">
        <f t="shared" ca="1" si="28"/>
        <v>847</v>
      </c>
      <c r="F28" s="5">
        <f t="shared" ca="1" si="1"/>
        <v>1.0472500000000018</v>
      </c>
      <c r="G28" s="2">
        <f t="shared" ca="1" si="29"/>
        <v>887.0207500000015</v>
      </c>
      <c r="H28" s="6">
        <f t="shared" ca="1" si="30"/>
        <v>42</v>
      </c>
      <c r="I28" s="5">
        <f t="shared" ca="1" si="3"/>
        <v>0.77249999999999941</v>
      </c>
      <c r="J28" s="13">
        <f t="shared" ca="1" si="31"/>
        <v>32</v>
      </c>
      <c r="K28" s="2">
        <f t="shared" ca="1" si="32"/>
        <v>28384.664000000048</v>
      </c>
      <c r="L28" s="11">
        <f t="shared" ca="1" si="15"/>
        <v>490001.30050000065</v>
      </c>
      <c r="M28" s="2">
        <f t="shared" ca="1" si="6"/>
        <v>9594.0164320000167</v>
      </c>
      <c r="N28" s="2">
        <f t="shared" ca="1" si="7"/>
        <v>2476.9328000000096</v>
      </c>
      <c r="O28" s="16">
        <f t="shared" ca="1" si="8"/>
        <v>1481.2058144000057</v>
      </c>
      <c r="P28" s="11">
        <f t="shared" ca="1" si="16"/>
        <v>23860.355539800061</v>
      </c>
      <c r="Q28" s="2">
        <f t="shared" ca="1" si="33"/>
        <v>12070.949232000026</v>
      </c>
      <c r="R28" s="11">
        <f t="shared" ca="1" si="9"/>
        <v>205520.69966900029</v>
      </c>
      <c r="S28" s="2"/>
      <c r="W28" s="5">
        <f t="shared" ca="1" si="12"/>
        <v>1</v>
      </c>
      <c r="Y28" s="12">
        <f t="shared" ca="1" si="20"/>
        <v>-71000</v>
      </c>
      <c r="Z28" s="12">
        <f t="shared" ca="1" si="21"/>
        <v>-71508.511702150587</v>
      </c>
      <c r="AA28" s="2">
        <f t="shared" ca="1" si="22"/>
        <v>63012.187966849699</v>
      </c>
      <c r="AB28" s="2">
        <f t="shared" ca="1" si="13"/>
        <v>63012.187966849699</v>
      </c>
    </row>
    <row r="29" spans="1:28" x14ac:dyDescent="0.25">
      <c r="D29" s="4">
        <v>22</v>
      </c>
      <c r="E29" s="2">
        <f t="shared" ca="1" si="28"/>
        <v>847</v>
      </c>
      <c r="F29" s="5">
        <f t="shared" ca="1" si="1"/>
        <v>1.0495000000000019</v>
      </c>
      <c r="G29" s="2">
        <f t="shared" ca="1" si="29"/>
        <v>888.92650000000162</v>
      </c>
      <c r="H29" s="6">
        <f t="shared" ca="1" si="30"/>
        <v>42</v>
      </c>
      <c r="I29" s="5">
        <f t="shared" ca="1" si="3"/>
        <v>0.76166666666666605</v>
      </c>
      <c r="J29" s="13">
        <f t="shared" ca="1" si="31"/>
        <v>31</v>
      </c>
      <c r="K29" s="2">
        <f t="shared" ca="1" si="32"/>
        <v>27556.721500000051</v>
      </c>
      <c r="L29" s="11">
        <f t="shared" ca="1" si="15"/>
        <v>517558.0220000007</v>
      </c>
      <c r="M29" s="2">
        <f t="shared" ca="1" si="6"/>
        <v>9314.1718670000173</v>
      </c>
      <c r="N29" s="2">
        <f t="shared" ca="1" si="7"/>
        <v>2411.3443000000102</v>
      </c>
      <c r="O29" s="16">
        <f t="shared" ca="1" si="8"/>
        <v>1441.9838914000061</v>
      </c>
      <c r="P29" s="11">
        <f t="shared" ca="1" si="16"/>
        <v>25302.339431200067</v>
      </c>
      <c r="Q29" s="2">
        <f t="shared" ca="1" si="33"/>
        <v>11725.516167000027</v>
      </c>
      <c r="R29" s="11">
        <f t="shared" ca="1" si="9"/>
        <v>217246.21583600031</v>
      </c>
      <c r="S29" s="2"/>
      <c r="W29" s="5">
        <f t="shared" ca="1" si="12"/>
        <v>1</v>
      </c>
      <c r="Y29" s="12">
        <f t="shared" ca="1" si="20"/>
        <v>-71000</v>
      </c>
      <c r="Z29" s="12">
        <f t="shared" ca="1" si="21"/>
        <v>-71508.511702150587</v>
      </c>
      <c r="AA29" s="2">
        <f t="shared" ca="1" si="22"/>
        <v>74737.704133849722</v>
      </c>
      <c r="AB29" s="2">
        <f t="shared" ca="1" si="13"/>
        <v>74737.704133849722</v>
      </c>
    </row>
    <row r="30" spans="1:28" x14ac:dyDescent="0.25">
      <c r="D30" s="4">
        <v>23</v>
      </c>
      <c r="E30" s="2">
        <f t="shared" ca="1" si="28"/>
        <v>847</v>
      </c>
      <c r="F30" s="5">
        <f t="shared" ca="1" si="1"/>
        <v>1.051750000000002</v>
      </c>
      <c r="G30" s="2">
        <f t="shared" ca="1" si="29"/>
        <v>890.83225000000164</v>
      </c>
      <c r="H30" s="6">
        <f t="shared" ca="1" si="30"/>
        <v>42</v>
      </c>
      <c r="I30" s="5">
        <f t="shared" ca="1" si="3"/>
        <v>0.75083333333333269</v>
      </c>
      <c r="J30" s="13">
        <f t="shared" ca="1" si="31"/>
        <v>31</v>
      </c>
      <c r="K30" s="2">
        <f t="shared" ca="1" si="32"/>
        <v>27615.799750000049</v>
      </c>
      <c r="L30" s="11">
        <f t="shared" ca="1" si="15"/>
        <v>545173.8217500007</v>
      </c>
      <c r="M30" s="2">
        <f t="shared" ca="1" si="6"/>
        <v>9334.1403155000171</v>
      </c>
      <c r="N30" s="2">
        <f t="shared" ca="1" si="7"/>
        <v>2423.1599500000098</v>
      </c>
      <c r="O30" s="16">
        <f t="shared" ca="1" si="8"/>
        <v>1449.0496501000059</v>
      </c>
      <c r="P30" s="11">
        <f t="shared" ca="1" si="16"/>
        <v>26751.389081300073</v>
      </c>
      <c r="Q30" s="2">
        <f t="shared" ca="1" si="33"/>
        <v>11757.300265500027</v>
      </c>
      <c r="R30" s="11">
        <f t="shared" ca="1" si="9"/>
        <v>229003.51610150034</v>
      </c>
      <c r="S30" s="2"/>
      <c r="W30" s="5">
        <f t="shared" ca="1" si="12"/>
        <v>1</v>
      </c>
      <c r="Y30" s="12">
        <f t="shared" ca="1" si="20"/>
        <v>-71000</v>
      </c>
      <c r="Z30" s="12">
        <f t="shared" ca="1" si="21"/>
        <v>-71508.511702150587</v>
      </c>
      <c r="AA30" s="2">
        <f t="shared" ca="1" si="22"/>
        <v>86495.004399349753</v>
      </c>
      <c r="AB30" s="2">
        <f t="shared" ca="1" si="13"/>
        <v>86495.004399349753</v>
      </c>
    </row>
    <row r="31" spans="1:28" x14ac:dyDescent="0.25">
      <c r="D31" s="4">
        <v>24</v>
      </c>
      <c r="E31" s="2">
        <f t="shared" ca="1" si="28"/>
        <v>847</v>
      </c>
      <c r="F31" s="5">
        <f t="shared" ca="1" si="1"/>
        <v>1.054000000000002</v>
      </c>
      <c r="G31" s="2">
        <f t="shared" ca="1" si="29"/>
        <v>892.73800000000176</v>
      </c>
      <c r="H31" s="6">
        <f t="shared" ca="1" si="30"/>
        <v>42</v>
      </c>
      <c r="I31" s="5">
        <f t="shared" ca="1" si="3"/>
        <v>0.73999999999999932</v>
      </c>
      <c r="J31" s="13">
        <f t="shared" ca="1" si="31"/>
        <v>31</v>
      </c>
      <c r="K31" s="2">
        <f t="shared" ca="1" si="32"/>
        <v>27674.878000000055</v>
      </c>
      <c r="L31" s="11">
        <f ca="1">L30+K31</f>
        <v>572848.69975000073</v>
      </c>
      <c r="M31" s="2">
        <f t="shared" ca="1" si="6"/>
        <v>9354.1087640000187</v>
      </c>
      <c r="N31" s="2">
        <f t="shared" ca="1" si="7"/>
        <v>2434.9756000000111</v>
      </c>
      <c r="O31" s="16">
        <f t="shared" ca="1" si="8"/>
        <v>1456.1154088000067</v>
      </c>
      <c r="P31" s="11">
        <f t="shared" ca="1" si="16"/>
        <v>28207.50449010008</v>
      </c>
      <c r="Q31" s="2">
        <f t="shared" ca="1" si="33"/>
        <v>11789.084364000029</v>
      </c>
      <c r="R31" s="11">
        <f t="shared" ca="1" si="9"/>
        <v>240792.60046550038</v>
      </c>
      <c r="S31" s="2"/>
      <c r="W31" s="5">
        <f t="shared" ca="1" si="12"/>
        <v>1</v>
      </c>
      <c r="Y31" s="12">
        <f t="shared" ca="1" si="20"/>
        <v>-71000</v>
      </c>
      <c r="Z31" s="12">
        <f t="shared" ca="1" si="21"/>
        <v>-71508.511702150587</v>
      </c>
      <c r="AA31" s="2">
        <f t="shared" ca="1" si="22"/>
        <v>98284.088763349791</v>
      </c>
      <c r="AB31" s="2">
        <f t="shared" ca="1" si="13"/>
        <v>98284.088763349791</v>
      </c>
    </row>
    <row r="32" spans="1:28" x14ac:dyDescent="0.25">
      <c r="D32" s="4">
        <v>25</v>
      </c>
      <c r="E32" s="2">
        <f t="shared" ca="1" si="28"/>
        <v>847</v>
      </c>
      <c r="F32" s="5">
        <f t="shared" ca="1" si="1"/>
        <v>1.0562500000000021</v>
      </c>
      <c r="G32" s="2">
        <f t="shared" ca="1" si="29"/>
        <v>894.64375000000177</v>
      </c>
      <c r="H32" s="6">
        <f t="shared" ca="1" si="30"/>
        <v>42</v>
      </c>
      <c r="I32" s="5">
        <f t="shared" ca="1" si="3"/>
        <v>0.72916666666666596</v>
      </c>
      <c r="J32" s="13">
        <f t="shared" ca="1" si="31"/>
        <v>30</v>
      </c>
      <c r="K32" s="2">
        <f t="shared" ca="1" si="32"/>
        <v>26839.312500000055</v>
      </c>
      <c r="L32" s="11">
        <f t="shared" ca="1" si="15"/>
        <v>599688.01225000073</v>
      </c>
      <c r="M32" s="2">
        <f t="shared" ca="1" si="6"/>
        <v>9071.6876250000187</v>
      </c>
      <c r="N32" s="2">
        <f t="shared" ca="1" si="7"/>
        <v>2367.8625000000111</v>
      </c>
      <c r="O32" s="16">
        <f t="shared" ca="1" si="8"/>
        <v>1415.9817750000066</v>
      </c>
      <c r="P32" s="11">
        <f t="shared" ca="1" si="16"/>
        <v>29623.486265100088</v>
      </c>
      <c r="Q32" s="2">
        <f t="shared" ca="1" si="33"/>
        <v>11439.550125000031</v>
      </c>
      <c r="R32" s="11">
        <f t="shared" ca="1" si="9"/>
        <v>252232.15059050042</v>
      </c>
      <c r="S32" s="2"/>
      <c r="W32" s="5">
        <f t="shared" ca="1" si="12"/>
        <v>1</v>
      </c>
      <c r="Y32" s="12">
        <f t="shared" ca="1" si="20"/>
        <v>-71000</v>
      </c>
      <c r="Z32" s="12">
        <f t="shared" ca="1" si="21"/>
        <v>-71508.511702150587</v>
      </c>
      <c r="AA32" s="2">
        <f t="shared" ca="1" si="22"/>
        <v>109723.63888834983</v>
      </c>
      <c r="AB32" s="2">
        <f t="shared" ca="1" si="13"/>
        <v>109723.63888834983</v>
      </c>
    </row>
    <row r="33" spans="4:28" x14ac:dyDescent="0.25">
      <c r="D33" s="4">
        <v>26</v>
      </c>
      <c r="E33" s="2">
        <f t="shared" ca="1" si="28"/>
        <v>847</v>
      </c>
      <c r="F33" s="5">
        <f t="shared" ca="1" si="1"/>
        <v>1.0585000000000022</v>
      </c>
      <c r="G33" s="2">
        <f t="shared" ca="1" si="29"/>
        <v>896.5495000000019</v>
      </c>
      <c r="H33" s="6">
        <f t="shared" ca="1" si="30"/>
        <v>42</v>
      </c>
      <c r="I33" s="5">
        <f t="shared" ca="1" si="3"/>
        <v>0.7183333333333326</v>
      </c>
      <c r="J33" s="13">
        <f t="shared" ca="1" si="31"/>
        <v>30</v>
      </c>
      <c r="K33" s="2">
        <f t="shared" ca="1" si="32"/>
        <v>26896.485000000059</v>
      </c>
      <c r="L33" s="11">
        <f t="shared" ca="1" si="15"/>
        <v>626584.49725000083</v>
      </c>
      <c r="M33" s="2">
        <f t="shared" ca="1" si="6"/>
        <v>9091.0119300000206</v>
      </c>
      <c r="N33" s="2">
        <f t="shared" ca="1" si="7"/>
        <v>2379.2970000000118</v>
      </c>
      <c r="O33" s="16">
        <f t="shared" ca="1" si="8"/>
        <v>1422.8196060000071</v>
      </c>
      <c r="P33" s="11">
        <f t="shared" ca="1" si="16"/>
        <v>31046.305871100096</v>
      </c>
      <c r="Q33" s="2">
        <f t="shared" ca="1" si="33"/>
        <v>11470.308930000032</v>
      </c>
      <c r="R33" s="11">
        <f t="shared" ca="1" si="9"/>
        <v>263702.45952050044</v>
      </c>
      <c r="S33" s="2"/>
      <c r="W33" s="5">
        <f t="shared" ca="1" si="12"/>
        <v>1</v>
      </c>
      <c r="Y33" s="12">
        <f t="shared" ca="1" si="20"/>
        <v>-71000</v>
      </c>
      <c r="Z33" s="12">
        <f t="shared" ca="1" si="21"/>
        <v>-71508.511702150587</v>
      </c>
      <c r="AA33" s="2">
        <f t="shared" ca="1" si="22"/>
        <v>121193.94781834986</v>
      </c>
      <c r="AB33" s="2">
        <f t="shared" ca="1" si="13"/>
        <v>121193.94781834986</v>
      </c>
    </row>
    <row r="34" spans="4:28" x14ac:dyDescent="0.25">
      <c r="D34" s="4">
        <v>27</v>
      </c>
      <c r="E34" s="2">
        <f t="shared" ca="1" si="28"/>
        <v>847</v>
      </c>
      <c r="F34" s="5">
        <f t="shared" ca="1" si="1"/>
        <v>1.0607500000000023</v>
      </c>
      <c r="G34" s="2">
        <f t="shared" ca="1" si="29"/>
        <v>898.45525000000191</v>
      </c>
      <c r="H34" s="6">
        <f t="shared" ca="1" si="30"/>
        <v>42</v>
      </c>
      <c r="I34" s="5">
        <f t="shared" ca="1" si="3"/>
        <v>0.70749999999999924</v>
      </c>
      <c r="J34" s="13">
        <f t="shared" ca="1" si="31"/>
        <v>29</v>
      </c>
      <c r="K34" s="2">
        <f t="shared" ca="1" si="32"/>
        <v>26055.202250000057</v>
      </c>
      <c r="L34" s="11">
        <f t="shared" ca="1" si="15"/>
        <v>652639.69950000092</v>
      </c>
      <c r="M34" s="2">
        <f t="shared" ca="1" si="6"/>
        <v>8806.6583605000196</v>
      </c>
      <c r="N34" s="2">
        <f t="shared" ca="1" si="7"/>
        <v>2311.0404500000113</v>
      </c>
      <c r="O34" s="16">
        <f t="shared" ca="1" si="8"/>
        <v>1382.0021891000067</v>
      </c>
      <c r="P34" s="11">
        <f t="shared" ca="1" si="16"/>
        <v>32428.308060200103</v>
      </c>
      <c r="Q34" s="2">
        <f t="shared" ca="1" si="33"/>
        <v>11117.698810500031</v>
      </c>
      <c r="R34" s="11">
        <f t="shared" ca="1" si="9"/>
        <v>274820.15833100048</v>
      </c>
      <c r="S34" s="2"/>
      <c r="W34" s="5">
        <f t="shared" ca="1" si="12"/>
        <v>1</v>
      </c>
      <c r="Y34" s="12">
        <f t="shared" ca="1" si="20"/>
        <v>-71000</v>
      </c>
      <c r="Z34" s="12">
        <f t="shared" ca="1" si="21"/>
        <v>-71508.511702150587</v>
      </c>
      <c r="AA34" s="2">
        <f t="shared" ca="1" si="22"/>
        <v>132311.64662884991</v>
      </c>
      <c r="AB34" s="2">
        <f t="shared" ca="1" si="13"/>
        <v>132311.64662884991</v>
      </c>
    </row>
    <row r="35" spans="4:28" x14ac:dyDescent="0.25">
      <c r="D35" s="4">
        <v>28</v>
      </c>
      <c r="E35" s="2">
        <f t="shared" ca="1" si="28"/>
        <v>847</v>
      </c>
      <c r="F35" s="5">
        <f t="shared" ca="1" si="1"/>
        <v>1.0630000000000024</v>
      </c>
      <c r="G35" s="2">
        <f t="shared" ca="1" si="29"/>
        <v>900.36100000000204</v>
      </c>
      <c r="H35" s="6">
        <f t="shared" ca="1" si="30"/>
        <v>42</v>
      </c>
      <c r="I35" s="5">
        <f t="shared" ca="1" si="3"/>
        <v>0.69666666666666588</v>
      </c>
      <c r="J35" s="13">
        <f t="shared" ca="1" si="31"/>
        <v>29</v>
      </c>
      <c r="K35" s="2">
        <f t="shared" ca="1" si="32"/>
        <v>26110.469000000059</v>
      </c>
      <c r="L35" s="11">
        <f t="shared" ca="1" si="15"/>
        <v>678750.16850000096</v>
      </c>
      <c r="M35" s="2">
        <f t="shared" ca="1" si="6"/>
        <v>8825.33852200002</v>
      </c>
      <c r="N35" s="2">
        <f t="shared" ca="1" si="7"/>
        <v>2322.0938000000119</v>
      </c>
      <c r="O35" s="16">
        <f t="shared" ca="1" si="8"/>
        <v>1388.612092400007</v>
      </c>
      <c r="P35" s="11">
        <f t="shared" ca="1" si="16"/>
        <v>33816.920152600112</v>
      </c>
      <c r="Q35" s="2">
        <f t="shared" ref="Q35:Q67" ca="1" si="34">M35+N35</f>
        <v>11147.432322000031</v>
      </c>
      <c r="R35" s="11">
        <f t="shared" ca="1" si="9"/>
        <v>285967.59065300052</v>
      </c>
      <c r="S35" s="2"/>
      <c r="W35" s="5">
        <f t="shared" ca="1" si="12"/>
        <v>1</v>
      </c>
      <c r="Y35" s="12">
        <f t="shared" ca="1" si="20"/>
        <v>-71000</v>
      </c>
      <c r="Z35" s="12">
        <f t="shared" ca="1" si="21"/>
        <v>-71508.511702150587</v>
      </c>
      <c r="AA35" s="2">
        <f t="shared" ca="1" si="22"/>
        <v>143459.07895084994</v>
      </c>
      <c r="AB35" s="2">
        <f t="shared" ca="1" si="13"/>
        <v>143459.07895084994</v>
      </c>
    </row>
    <row r="36" spans="4:28" x14ac:dyDescent="0.25">
      <c r="D36" s="4">
        <v>29</v>
      </c>
      <c r="E36" s="2">
        <f t="shared" ca="1" si="28"/>
        <v>847</v>
      </c>
      <c r="F36" s="5">
        <f t="shared" ca="1" si="1"/>
        <v>1.0652500000000025</v>
      </c>
      <c r="G36" s="2">
        <f t="shared" ca="1" si="29"/>
        <v>902.26675000000205</v>
      </c>
      <c r="H36" s="6">
        <f t="shared" ca="1" si="30"/>
        <v>42</v>
      </c>
      <c r="I36" s="5">
        <f t="shared" ca="1" si="3"/>
        <v>0.68583333333333252</v>
      </c>
      <c r="J36" s="13">
        <f t="shared" ca="1" si="31"/>
        <v>28</v>
      </c>
      <c r="K36" s="2">
        <f t="shared" ca="1" si="32"/>
        <v>25263.469000000056</v>
      </c>
      <c r="L36" s="11">
        <f t="shared" ca="1" si="15"/>
        <v>704013.637500001</v>
      </c>
      <c r="M36" s="2">
        <f t="shared" ca="1" si="6"/>
        <v>8539.05252200002</v>
      </c>
      <c r="N36" s="2">
        <f t="shared" ca="1" si="7"/>
        <v>2252.6938000000114</v>
      </c>
      <c r="O36" s="16">
        <f t="shared" ca="1" si="8"/>
        <v>1347.1108924000066</v>
      </c>
      <c r="P36" s="11">
        <f t="shared" ca="1" si="16"/>
        <v>35164.03104500012</v>
      </c>
      <c r="Q36" s="2">
        <f t="shared" ca="1" si="34"/>
        <v>10791.746322000032</v>
      </c>
      <c r="R36" s="11">
        <f t="shared" ca="1" si="9"/>
        <v>296759.33697500057</v>
      </c>
      <c r="S36" s="2"/>
      <c r="W36" s="5">
        <f t="shared" ca="1" si="12"/>
        <v>1</v>
      </c>
      <c r="Y36" s="12">
        <f t="shared" ca="1" si="20"/>
        <v>-71000</v>
      </c>
      <c r="Z36" s="12">
        <f t="shared" ca="1" si="21"/>
        <v>-71508.511702150587</v>
      </c>
      <c r="AA36" s="2">
        <f t="shared" ca="1" si="22"/>
        <v>154250.82527284999</v>
      </c>
      <c r="AB36" s="2">
        <f t="shared" ca="1" si="13"/>
        <v>154250.82527284999</v>
      </c>
    </row>
    <row r="37" spans="4:28" x14ac:dyDescent="0.25">
      <c r="D37" s="4">
        <v>30</v>
      </c>
      <c r="E37" s="2">
        <f t="shared" ca="1" si="28"/>
        <v>847</v>
      </c>
      <c r="F37" s="5">
        <f t="shared" ca="1" si="1"/>
        <v>1.0675000000000026</v>
      </c>
      <c r="G37" s="2">
        <f t="shared" ca="1" si="29"/>
        <v>904.17250000000217</v>
      </c>
      <c r="H37" s="6">
        <f t="shared" ca="1" si="30"/>
        <v>42</v>
      </c>
      <c r="I37" s="5">
        <f t="shared" ca="1" si="3"/>
        <v>0.67499999999999916</v>
      </c>
      <c r="J37" s="13">
        <f t="shared" ca="1" si="31"/>
        <v>28</v>
      </c>
      <c r="K37" s="2">
        <f t="shared" ca="1" si="32"/>
        <v>25316.83000000006</v>
      </c>
      <c r="L37" s="11">
        <f t="shared" ca="1" si="15"/>
        <v>729330.46750000108</v>
      </c>
      <c r="M37" s="2">
        <f t="shared" ca="1" si="6"/>
        <v>8557.0885400000207</v>
      </c>
      <c r="N37" s="2">
        <f t="shared" ca="1" si="7"/>
        <v>2263.3660000000123</v>
      </c>
      <c r="O37" s="16">
        <f t="shared" ca="1" si="8"/>
        <v>1353.4928680000071</v>
      </c>
      <c r="P37" s="11">
        <f t="shared" ca="1" si="16"/>
        <v>36517.523913000128</v>
      </c>
      <c r="Q37" s="2">
        <f t="shared" ca="1" si="34"/>
        <v>10820.454540000033</v>
      </c>
      <c r="R37" s="11">
        <f t="shared" ca="1" si="9"/>
        <v>307579.79151500057</v>
      </c>
      <c r="S37" s="2"/>
      <c r="W37" s="5">
        <f t="shared" ca="1" si="12"/>
        <v>1</v>
      </c>
      <c r="Y37" s="12">
        <f t="shared" ca="1" si="20"/>
        <v>-71000</v>
      </c>
      <c r="Z37" s="12">
        <f t="shared" ca="1" si="21"/>
        <v>-71508.511702150587</v>
      </c>
      <c r="AA37" s="2">
        <f t="shared" ca="1" si="22"/>
        <v>165071.27981285</v>
      </c>
      <c r="AB37" s="2">
        <f t="shared" ca="1" si="13"/>
        <v>165071.27981285</v>
      </c>
    </row>
    <row r="38" spans="4:28" x14ac:dyDescent="0.25">
      <c r="D38" s="4">
        <v>31</v>
      </c>
      <c r="E38" s="2">
        <f t="shared" ref="E38:E59" ca="1" si="35">E37</f>
        <v>847</v>
      </c>
      <c r="F38" s="5">
        <f t="shared" ca="1" si="1"/>
        <v>1.0697500000000026</v>
      </c>
      <c r="G38" s="2">
        <f t="shared" ref="G38:G59" ca="1" si="36">E38*F38</f>
        <v>906.07825000000219</v>
      </c>
      <c r="H38" s="6">
        <f t="shared" ref="H38:H59" ca="1" si="37">H37</f>
        <v>42</v>
      </c>
      <c r="I38" s="5">
        <f t="shared" ca="1" si="3"/>
        <v>0.66416666666666579</v>
      </c>
      <c r="J38" s="13">
        <f t="shared" ref="J38:J59" ca="1" si="38">MAX(0,INT(H38*I38))</f>
        <v>27</v>
      </c>
      <c r="K38" s="2">
        <f t="shared" ref="K38:K59" ca="1" si="39">J38*G38</f>
        <v>24464.112750000058</v>
      </c>
      <c r="L38" s="11">
        <f t="shared" ca="1" si="15"/>
        <v>753794.58025000116</v>
      </c>
      <c r="M38" s="2">
        <f t="shared" ca="1" si="6"/>
        <v>8268.8701095000197</v>
      </c>
      <c r="N38" s="2">
        <f t="shared" ca="1" si="7"/>
        <v>2192.8225500000117</v>
      </c>
      <c r="O38" s="16">
        <f t="shared" ca="1" si="8"/>
        <v>1311.3078849000069</v>
      </c>
      <c r="P38" s="11">
        <f t="shared" ca="1" si="16"/>
        <v>37828.831797900137</v>
      </c>
      <c r="Q38" s="2">
        <f t="shared" ca="1" si="34"/>
        <v>10461.692659500031</v>
      </c>
      <c r="R38" s="11">
        <f t="shared" ca="1" si="9"/>
        <v>318041.48417450063</v>
      </c>
      <c r="S38" s="2"/>
      <c r="W38" s="5">
        <f t="shared" ca="1" si="12"/>
        <v>1</v>
      </c>
      <c r="Y38" s="12">
        <f t="shared" ca="1" si="20"/>
        <v>-71000</v>
      </c>
      <c r="Z38" s="12">
        <f t="shared" ca="1" si="21"/>
        <v>-71508.511702150587</v>
      </c>
      <c r="AA38" s="2">
        <f t="shared" ca="1" si="22"/>
        <v>175532.97247235005</v>
      </c>
      <c r="AB38" s="2">
        <f t="shared" ca="1" si="13"/>
        <v>175532.97247235005</v>
      </c>
    </row>
    <row r="39" spans="4:28" x14ac:dyDescent="0.25">
      <c r="D39" s="4">
        <v>32</v>
      </c>
      <c r="E39" s="2">
        <f t="shared" ca="1" si="35"/>
        <v>847</v>
      </c>
      <c r="F39" s="5">
        <f t="shared" ca="1" si="1"/>
        <v>1.0720000000000027</v>
      </c>
      <c r="G39" s="2">
        <f t="shared" ca="1" si="36"/>
        <v>907.98400000000231</v>
      </c>
      <c r="H39" s="6">
        <f t="shared" ca="1" si="37"/>
        <v>42</v>
      </c>
      <c r="I39" s="5">
        <f t="shared" ca="1" si="3"/>
        <v>0.65333333333333243</v>
      </c>
      <c r="J39" s="13">
        <f t="shared" ca="1" si="38"/>
        <v>27</v>
      </c>
      <c r="K39" s="2">
        <f t="shared" ca="1" si="39"/>
        <v>24515.568000000061</v>
      </c>
      <c r="L39" s="11">
        <f t="shared" ca="1" si="15"/>
        <v>778310.14825000125</v>
      </c>
      <c r="M39" s="2">
        <f t="shared" ca="1" si="6"/>
        <v>8286.2619840000207</v>
      </c>
      <c r="N39" s="2">
        <f t="shared" ca="1" si="7"/>
        <v>2203.1136000000124</v>
      </c>
      <c r="O39" s="16">
        <f t="shared" ca="1" si="8"/>
        <v>1317.4619328000074</v>
      </c>
      <c r="P39" s="11">
        <f t="shared" ca="1" si="16"/>
        <v>39146.293730700141</v>
      </c>
      <c r="Q39" s="2">
        <f t="shared" ca="1" si="34"/>
        <v>10489.375584000034</v>
      </c>
      <c r="R39" s="11">
        <f t="shared" ca="1" si="9"/>
        <v>328530.85975850065</v>
      </c>
      <c r="S39" s="2"/>
      <c r="W39" s="5">
        <f t="shared" ca="1" si="12"/>
        <v>1</v>
      </c>
      <c r="Y39" s="12">
        <f t="shared" ca="1" si="20"/>
        <v>-71000</v>
      </c>
      <c r="Z39" s="12">
        <f t="shared" ca="1" si="21"/>
        <v>-71508.511702150587</v>
      </c>
      <c r="AA39" s="2">
        <f t="shared" ca="1" si="22"/>
        <v>186022.34805635008</v>
      </c>
      <c r="AB39" s="2">
        <f t="shared" ca="1" si="13"/>
        <v>186022.34805635008</v>
      </c>
    </row>
    <row r="40" spans="4:28" x14ac:dyDescent="0.25">
      <c r="D40" s="4">
        <v>33</v>
      </c>
      <c r="E40" s="2">
        <f t="shared" ca="1" si="35"/>
        <v>847</v>
      </c>
      <c r="F40" s="5">
        <f t="shared" ref="F40:F71" ca="1" si="40">F39+$B$10/12</f>
        <v>1.0742500000000028</v>
      </c>
      <c r="G40" s="2">
        <f t="shared" ca="1" si="36"/>
        <v>909.88975000000244</v>
      </c>
      <c r="H40" s="6">
        <f t="shared" ca="1" si="37"/>
        <v>42</v>
      </c>
      <c r="I40" s="5">
        <f t="shared" ref="I40:I71" ca="1" si="41">I39-$B$12/12</f>
        <v>0.64249999999999907</v>
      </c>
      <c r="J40" s="13">
        <f t="shared" ca="1" si="38"/>
        <v>26</v>
      </c>
      <c r="K40" s="2">
        <f t="shared" ca="1" si="39"/>
        <v>23657.133500000062</v>
      </c>
      <c r="L40" s="11">
        <f t="shared" ca="1" si="15"/>
        <v>801967.28175000136</v>
      </c>
      <c r="M40" s="2">
        <f t="shared" ref="M40:M71" ca="1" si="42">K40*0.338</f>
        <v>7996.1111230000215</v>
      </c>
      <c r="N40" s="2">
        <f t="shared" ref="N40:N71" ca="1" si="43">(K40-(J40*500))*0.2</f>
        <v>2131.4267000000123</v>
      </c>
      <c r="O40" s="16">
        <f t="shared" ref="O40:O71" ca="1" si="44">(K40-(J40*500))*0.1196</f>
        <v>1274.5931666000074</v>
      </c>
      <c r="P40" s="11">
        <f t="shared" ca="1" si="16"/>
        <v>40420.886897300152</v>
      </c>
      <c r="Q40" s="2">
        <f t="shared" ca="1" si="34"/>
        <v>10127.537823000033</v>
      </c>
      <c r="R40" s="11">
        <f t="shared" ref="R40:R71" ca="1" si="45">R39+Q40</f>
        <v>338658.3975815007</v>
      </c>
      <c r="S40" s="2"/>
      <c r="W40" s="5">
        <f t="shared" ca="1" si="12"/>
        <v>1</v>
      </c>
      <c r="Y40" s="12">
        <f t="shared" ca="1" si="20"/>
        <v>-71000</v>
      </c>
      <c r="Z40" s="12">
        <f t="shared" ca="1" si="21"/>
        <v>-71508.511702150587</v>
      </c>
      <c r="AA40" s="2">
        <f t="shared" ca="1" si="22"/>
        <v>196149.88587935013</v>
      </c>
      <c r="AB40" s="2">
        <f t="shared" ref="AB40:AB71" ca="1" si="46">AA40/POWER(1+$B$13/12,D40)</f>
        <v>196149.88587935013</v>
      </c>
    </row>
    <row r="41" spans="4:28" x14ac:dyDescent="0.25">
      <c r="D41" s="4">
        <v>34</v>
      </c>
      <c r="E41" s="2">
        <f t="shared" ca="1" si="35"/>
        <v>847</v>
      </c>
      <c r="F41" s="5">
        <f t="shared" ca="1" si="40"/>
        <v>1.0765000000000029</v>
      </c>
      <c r="G41" s="2">
        <f t="shared" ca="1" si="36"/>
        <v>911.79550000000245</v>
      </c>
      <c r="H41" s="6">
        <f t="shared" ca="1" si="37"/>
        <v>42</v>
      </c>
      <c r="I41" s="5">
        <f t="shared" ca="1" si="41"/>
        <v>0.63166666666666571</v>
      </c>
      <c r="J41" s="13">
        <f t="shared" ca="1" si="38"/>
        <v>26</v>
      </c>
      <c r="K41" s="2">
        <f t="shared" ca="1" si="39"/>
        <v>23706.683000000063</v>
      </c>
      <c r="L41" s="11">
        <f t="shared" ca="1" si="15"/>
        <v>825673.96475000144</v>
      </c>
      <c r="M41" s="2">
        <f t="shared" ca="1" si="42"/>
        <v>8012.8588540000219</v>
      </c>
      <c r="N41" s="2">
        <f t="shared" ca="1" si="43"/>
        <v>2141.3366000000128</v>
      </c>
      <c r="O41" s="16">
        <f t="shared" ca="1" si="44"/>
        <v>1280.5192868000074</v>
      </c>
      <c r="P41" s="11">
        <f t="shared" ca="1" si="16"/>
        <v>41701.40618410016</v>
      </c>
      <c r="Q41" s="2">
        <f t="shared" ca="1" si="34"/>
        <v>10154.195454000035</v>
      </c>
      <c r="R41" s="11">
        <f t="shared" ca="1" si="45"/>
        <v>348812.59303550073</v>
      </c>
      <c r="S41" s="2"/>
      <c r="W41" s="5">
        <f t="shared" ca="1" si="12"/>
        <v>1</v>
      </c>
      <c r="Y41" s="12">
        <f t="shared" ca="1" si="20"/>
        <v>-71000</v>
      </c>
      <c r="Z41" s="12">
        <f t="shared" ca="1" si="21"/>
        <v>-71508.511702150587</v>
      </c>
      <c r="AA41" s="2">
        <f t="shared" ca="1" si="22"/>
        <v>206304.08133335016</v>
      </c>
      <c r="AB41" s="2">
        <f t="shared" ca="1" si="46"/>
        <v>206304.08133335016</v>
      </c>
    </row>
    <row r="42" spans="4:28" x14ac:dyDescent="0.25">
      <c r="D42" s="4">
        <v>35</v>
      </c>
      <c r="E42" s="2">
        <f t="shared" ca="1" si="35"/>
        <v>847</v>
      </c>
      <c r="F42" s="5">
        <f t="shared" ca="1" si="40"/>
        <v>1.078750000000003</v>
      </c>
      <c r="G42" s="2">
        <f t="shared" ca="1" si="36"/>
        <v>913.70125000000257</v>
      </c>
      <c r="H42" s="6">
        <f t="shared" ca="1" si="37"/>
        <v>42</v>
      </c>
      <c r="I42" s="5">
        <f t="shared" ca="1" si="41"/>
        <v>0.62083333333333235</v>
      </c>
      <c r="J42" s="13">
        <f t="shared" ca="1" si="38"/>
        <v>26</v>
      </c>
      <c r="K42" s="2">
        <f t="shared" ca="1" si="39"/>
        <v>23756.232500000067</v>
      </c>
      <c r="L42" s="11">
        <f t="shared" ca="1" si="15"/>
        <v>849430.19725000148</v>
      </c>
      <c r="M42" s="2">
        <f t="shared" ca="1" si="42"/>
        <v>8029.6065850000232</v>
      </c>
      <c r="N42" s="2">
        <f t="shared" ca="1" si="43"/>
        <v>2151.2465000000134</v>
      </c>
      <c r="O42" s="16">
        <f t="shared" ca="1" si="44"/>
        <v>1286.4454070000081</v>
      </c>
      <c r="P42" s="11">
        <f t="shared" ca="1" si="16"/>
        <v>42987.851591100167</v>
      </c>
      <c r="Q42" s="2">
        <f t="shared" ca="1" si="34"/>
        <v>10180.853085000037</v>
      </c>
      <c r="R42" s="11">
        <f t="shared" ca="1" si="45"/>
        <v>358993.44612050074</v>
      </c>
      <c r="S42" s="2"/>
      <c r="W42" s="5">
        <f t="shared" ca="1" si="12"/>
        <v>1</v>
      </c>
      <c r="Y42" s="12">
        <f t="shared" ca="1" si="20"/>
        <v>-71000</v>
      </c>
      <c r="Z42" s="12">
        <f t="shared" ca="1" si="21"/>
        <v>-71508.511702150587</v>
      </c>
      <c r="AA42" s="2">
        <f t="shared" ca="1" si="22"/>
        <v>216484.93441835017</v>
      </c>
      <c r="AB42" s="2">
        <f t="shared" ca="1" si="46"/>
        <v>216484.93441835017</v>
      </c>
    </row>
    <row r="43" spans="4:28" x14ac:dyDescent="0.25">
      <c r="D43" s="4">
        <v>36</v>
      </c>
      <c r="E43" s="2">
        <f t="shared" ca="1" si="35"/>
        <v>847</v>
      </c>
      <c r="F43" s="5">
        <f t="shared" ca="1" si="40"/>
        <v>1.0810000000000031</v>
      </c>
      <c r="G43" s="2">
        <f t="shared" ca="1" si="36"/>
        <v>915.60700000000259</v>
      </c>
      <c r="H43" s="6">
        <f t="shared" ca="1" si="37"/>
        <v>42</v>
      </c>
      <c r="I43" s="5">
        <f t="shared" ca="1" si="41"/>
        <v>0.60999999999999899</v>
      </c>
      <c r="J43" s="13">
        <f t="shared" ca="1" si="38"/>
        <v>25</v>
      </c>
      <c r="K43" s="2">
        <f t="shared" ca="1" si="39"/>
        <v>22890.175000000065</v>
      </c>
      <c r="L43" s="11">
        <f t="shared" ca="1" si="15"/>
        <v>872320.37225000153</v>
      </c>
      <c r="M43" s="2">
        <f t="shared" ca="1" si="42"/>
        <v>7736.8791500000225</v>
      </c>
      <c r="N43" s="2">
        <f t="shared" ca="1" si="43"/>
        <v>2078.035000000013</v>
      </c>
      <c r="O43" s="16">
        <f t="shared" ca="1" si="44"/>
        <v>1242.6649300000076</v>
      </c>
      <c r="P43" s="11">
        <f t="shared" ca="1" si="16"/>
        <v>44230.516521100173</v>
      </c>
      <c r="Q43" s="2">
        <f t="shared" ca="1" si="34"/>
        <v>9814.9141500000351</v>
      </c>
      <c r="R43" s="11">
        <f t="shared" ca="1" si="45"/>
        <v>368808.36027050077</v>
      </c>
      <c r="S43" s="2"/>
      <c r="W43" s="5">
        <f t="shared" ca="1" si="12"/>
        <v>1</v>
      </c>
      <c r="Y43" s="12">
        <f t="shared" ca="1" si="20"/>
        <v>-71000</v>
      </c>
      <c r="Z43" s="12">
        <f t="shared" ca="1" si="21"/>
        <v>-71508.511702150587</v>
      </c>
      <c r="AA43" s="2">
        <f t="shared" ca="1" si="22"/>
        <v>226299.84856835019</v>
      </c>
      <c r="AB43" s="2">
        <f t="shared" ca="1" si="46"/>
        <v>226299.84856835019</v>
      </c>
    </row>
    <row r="44" spans="4:28" x14ac:dyDescent="0.25">
      <c r="D44" s="4">
        <v>37</v>
      </c>
      <c r="E44" s="2">
        <f t="shared" ca="1" si="35"/>
        <v>847</v>
      </c>
      <c r="F44" s="5">
        <f t="shared" ca="1" si="40"/>
        <v>1.0832500000000032</v>
      </c>
      <c r="G44" s="2">
        <f t="shared" ca="1" si="36"/>
        <v>917.51275000000271</v>
      </c>
      <c r="H44" s="6">
        <f t="shared" ca="1" si="37"/>
        <v>42</v>
      </c>
      <c r="I44" s="5">
        <f t="shared" ca="1" si="41"/>
        <v>0.59916666666666563</v>
      </c>
      <c r="J44" s="13">
        <f t="shared" ca="1" si="38"/>
        <v>25</v>
      </c>
      <c r="K44" s="2">
        <f t="shared" ca="1" si="39"/>
        <v>22937.818750000068</v>
      </c>
      <c r="L44" s="11">
        <f t="shared" ca="1" si="15"/>
        <v>895258.19100000162</v>
      </c>
      <c r="M44" s="2">
        <f t="shared" ca="1" si="42"/>
        <v>7752.9827375000232</v>
      </c>
      <c r="N44" s="2">
        <f t="shared" ca="1" si="43"/>
        <v>2087.5637500000134</v>
      </c>
      <c r="O44" s="16">
        <f t="shared" ca="1" si="44"/>
        <v>1248.3631225000081</v>
      </c>
      <c r="P44" s="11">
        <f t="shared" ca="1" si="16"/>
        <v>45478.879643600179</v>
      </c>
      <c r="Q44" s="2">
        <f t="shared" ca="1" si="34"/>
        <v>9840.5464875000362</v>
      </c>
      <c r="R44" s="11">
        <f t="shared" ca="1" si="45"/>
        <v>378648.90675800078</v>
      </c>
      <c r="S44" s="2"/>
      <c r="W44" s="5">
        <f t="shared" ca="1" si="12"/>
        <v>1</v>
      </c>
      <c r="Y44" s="12">
        <f t="shared" ca="1" si="20"/>
        <v>-71000</v>
      </c>
      <c r="Z44" s="12">
        <f t="shared" ca="1" si="21"/>
        <v>-71508.511702150587</v>
      </c>
      <c r="AA44" s="2">
        <f t="shared" ca="1" si="22"/>
        <v>236140.39505585021</v>
      </c>
      <c r="AB44" s="2">
        <f t="shared" ca="1" si="46"/>
        <v>236140.39505585021</v>
      </c>
    </row>
    <row r="45" spans="4:28" x14ac:dyDescent="0.25">
      <c r="D45" s="4">
        <v>38</v>
      </c>
      <c r="E45" s="2">
        <f t="shared" ca="1" si="35"/>
        <v>847</v>
      </c>
      <c r="F45" s="5">
        <f t="shared" ca="1" si="40"/>
        <v>1.0855000000000032</v>
      </c>
      <c r="G45" s="2">
        <f t="shared" ca="1" si="36"/>
        <v>919.41850000000272</v>
      </c>
      <c r="H45" s="6">
        <f t="shared" ca="1" si="37"/>
        <v>42</v>
      </c>
      <c r="I45" s="5">
        <f t="shared" ca="1" si="41"/>
        <v>0.58833333333333226</v>
      </c>
      <c r="J45" s="13">
        <f t="shared" ca="1" si="38"/>
        <v>24</v>
      </c>
      <c r="K45" s="2">
        <f t="shared" ca="1" si="39"/>
        <v>22066.044000000067</v>
      </c>
      <c r="L45" s="11">
        <f t="shared" ca="1" si="15"/>
        <v>917324.23500000173</v>
      </c>
      <c r="M45" s="2">
        <f t="shared" ca="1" si="42"/>
        <v>7458.3228720000234</v>
      </c>
      <c r="N45" s="2">
        <f t="shared" ca="1" si="43"/>
        <v>2013.2088000000135</v>
      </c>
      <c r="O45" s="16">
        <f t="shared" ca="1" si="44"/>
        <v>1203.8988624000081</v>
      </c>
      <c r="P45" s="11">
        <f t="shared" ca="1" si="16"/>
        <v>46682.778506000184</v>
      </c>
      <c r="Q45" s="2">
        <f t="shared" ca="1" si="34"/>
        <v>9471.5316720000374</v>
      </c>
      <c r="R45" s="11">
        <f t="shared" ca="1" si="45"/>
        <v>388120.4384300008</v>
      </c>
      <c r="S45" s="2"/>
      <c r="W45" s="5">
        <f t="shared" ca="1" si="12"/>
        <v>1</v>
      </c>
      <c r="Y45" s="12">
        <f t="shared" ca="1" si="20"/>
        <v>-71000</v>
      </c>
      <c r="Z45" s="12">
        <f t="shared" ca="1" si="21"/>
        <v>-71508.511702150587</v>
      </c>
      <c r="AA45" s="2">
        <f t="shared" ca="1" si="22"/>
        <v>245611.92672785022</v>
      </c>
      <c r="AB45" s="2">
        <f t="shared" ca="1" si="46"/>
        <v>245611.92672785022</v>
      </c>
    </row>
    <row r="46" spans="4:28" x14ac:dyDescent="0.25">
      <c r="D46" s="4">
        <v>39</v>
      </c>
      <c r="E46" s="2">
        <f t="shared" ca="1" si="35"/>
        <v>847</v>
      </c>
      <c r="F46" s="5">
        <f t="shared" ca="1" si="40"/>
        <v>1.0877500000000033</v>
      </c>
      <c r="G46" s="2">
        <f t="shared" ca="1" si="36"/>
        <v>921.32425000000285</v>
      </c>
      <c r="H46" s="6">
        <f t="shared" ca="1" si="37"/>
        <v>42</v>
      </c>
      <c r="I46" s="5">
        <f t="shared" ca="1" si="41"/>
        <v>0.5774999999999989</v>
      </c>
      <c r="J46" s="13">
        <f t="shared" ca="1" si="38"/>
        <v>24</v>
      </c>
      <c r="K46" s="2">
        <f t="shared" ca="1" si="39"/>
        <v>22111.782000000068</v>
      </c>
      <c r="L46" s="11">
        <f t="shared" ca="1" si="15"/>
        <v>939436.01700000186</v>
      </c>
      <c r="M46" s="2">
        <f t="shared" ca="1" si="42"/>
        <v>7473.7823160000235</v>
      </c>
      <c r="N46" s="2">
        <f t="shared" ca="1" si="43"/>
        <v>2022.3564000000138</v>
      </c>
      <c r="O46" s="16">
        <f t="shared" ca="1" si="44"/>
        <v>1209.3691272000081</v>
      </c>
      <c r="P46" s="11">
        <f t="shared" ca="1" si="16"/>
        <v>47892.147633200191</v>
      </c>
      <c r="Q46" s="2">
        <f t="shared" ca="1" si="34"/>
        <v>9496.1387160000377</v>
      </c>
      <c r="R46" s="11">
        <f t="shared" ca="1" si="45"/>
        <v>397616.57714600081</v>
      </c>
      <c r="S46" s="2"/>
      <c r="W46" s="5">
        <f t="shared" ca="1" si="12"/>
        <v>1</v>
      </c>
      <c r="Y46" s="12">
        <f t="shared" ca="1" si="20"/>
        <v>-71000</v>
      </c>
      <c r="Z46" s="12">
        <f t="shared" ca="1" si="21"/>
        <v>-71508.511702150587</v>
      </c>
      <c r="AA46" s="2">
        <f t="shared" ca="1" si="22"/>
        <v>255108.06544385024</v>
      </c>
      <c r="AB46" s="2">
        <f t="shared" ca="1" si="46"/>
        <v>255108.06544385024</v>
      </c>
    </row>
    <row r="47" spans="4:28" x14ac:dyDescent="0.25">
      <c r="D47" s="4">
        <v>40</v>
      </c>
      <c r="E47" s="2">
        <f t="shared" ca="1" si="35"/>
        <v>847</v>
      </c>
      <c r="F47" s="5">
        <f t="shared" ca="1" si="40"/>
        <v>1.0900000000000034</v>
      </c>
      <c r="G47" s="2">
        <f t="shared" ca="1" si="36"/>
        <v>923.23000000000286</v>
      </c>
      <c r="H47" s="6">
        <f t="shared" ca="1" si="37"/>
        <v>42</v>
      </c>
      <c r="I47" s="5">
        <f t="shared" ca="1" si="41"/>
        <v>0.56666666666666554</v>
      </c>
      <c r="J47" s="13">
        <f t="shared" ca="1" si="38"/>
        <v>23</v>
      </c>
      <c r="K47" s="2">
        <f t="shared" ca="1" si="39"/>
        <v>21234.290000000066</v>
      </c>
      <c r="L47" s="11">
        <f t="shared" ca="1" si="15"/>
        <v>960670.30700000189</v>
      </c>
      <c r="M47" s="2">
        <f t="shared" ca="1" si="42"/>
        <v>7177.1900200000227</v>
      </c>
      <c r="N47" s="2">
        <f t="shared" ca="1" si="43"/>
        <v>1946.8580000000134</v>
      </c>
      <c r="O47" s="16">
        <f t="shared" ca="1" si="44"/>
        <v>1164.221084000008</v>
      </c>
      <c r="P47" s="11">
        <f t="shared" ca="1" si="16"/>
        <v>49056.368717200196</v>
      </c>
      <c r="Q47" s="2">
        <f t="shared" ca="1" si="34"/>
        <v>9124.0480200000366</v>
      </c>
      <c r="R47" s="11">
        <f t="shared" ca="1" si="45"/>
        <v>406740.62516600086</v>
      </c>
      <c r="S47" s="2"/>
      <c r="W47" s="5">
        <f t="shared" ca="1" si="12"/>
        <v>1</v>
      </c>
      <c r="Y47" s="12">
        <f t="shared" ca="1" si="20"/>
        <v>-71000</v>
      </c>
      <c r="Z47" s="12">
        <f t="shared" ca="1" si="21"/>
        <v>-71508.511702150587</v>
      </c>
      <c r="AA47" s="2">
        <f t="shared" ca="1" si="22"/>
        <v>264232.11346385028</v>
      </c>
      <c r="AB47" s="2">
        <f t="shared" ca="1" si="46"/>
        <v>264232.11346385028</v>
      </c>
    </row>
    <row r="48" spans="4:28" x14ac:dyDescent="0.25">
      <c r="D48" s="4">
        <v>41</v>
      </c>
      <c r="E48" s="2">
        <f t="shared" ca="1" si="35"/>
        <v>847</v>
      </c>
      <c r="F48" s="5">
        <f t="shared" ca="1" si="40"/>
        <v>1.0922500000000035</v>
      </c>
      <c r="G48" s="2">
        <f t="shared" ca="1" si="36"/>
        <v>925.13575000000299</v>
      </c>
      <c r="H48" s="6">
        <f t="shared" ca="1" si="37"/>
        <v>42</v>
      </c>
      <c r="I48" s="5">
        <f t="shared" ca="1" si="41"/>
        <v>0.55583333333333218</v>
      </c>
      <c r="J48" s="13">
        <f t="shared" ca="1" si="38"/>
        <v>23</v>
      </c>
      <c r="K48" s="2">
        <f t="shared" ca="1" si="39"/>
        <v>21278.122250000069</v>
      </c>
      <c r="L48" s="11">
        <f t="shared" ca="1" si="15"/>
        <v>981948.42925000191</v>
      </c>
      <c r="M48" s="2">
        <f t="shared" ca="1" si="42"/>
        <v>7192.005320500024</v>
      </c>
      <c r="N48" s="2">
        <f t="shared" ca="1" si="43"/>
        <v>1955.6244500000139</v>
      </c>
      <c r="O48" s="16">
        <f t="shared" ca="1" si="44"/>
        <v>1169.4634211000082</v>
      </c>
      <c r="P48" s="11">
        <f t="shared" ca="1" si="16"/>
        <v>50225.832138300204</v>
      </c>
      <c r="Q48" s="2">
        <f t="shared" ca="1" si="34"/>
        <v>9147.6297705000379</v>
      </c>
      <c r="R48" s="11">
        <f t="shared" ca="1" si="45"/>
        <v>415888.25493650092</v>
      </c>
      <c r="S48" s="2"/>
      <c r="W48" s="5">
        <f t="shared" ca="1" si="12"/>
        <v>1</v>
      </c>
      <c r="Y48" s="12">
        <f t="shared" ca="1" si="20"/>
        <v>-71000</v>
      </c>
      <c r="Z48" s="12">
        <f t="shared" ca="1" si="21"/>
        <v>-71508.511702150587</v>
      </c>
      <c r="AA48" s="2">
        <f t="shared" ca="1" si="22"/>
        <v>273379.74323435035</v>
      </c>
      <c r="AB48" s="2">
        <f t="shared" ca="1" si="46"/>
        <v>273379.74323435035</v>
      </c>
    </row>
    <row r="49" spans="4:28" x14ac:dyDescent="0.25">
      <c r="D49" s="4">
        <v>42</v>
      </c>
      <c r="E49" s="2">
        <f t="shared" ca="1" si="35"/>
        <v>847</v>
      </c>
      <c r="F49" s="5">
        <f t="shared" ca="1" si="40"/>
        <v>1.0945000000000036</v>
      </c>
      <c r="G49" s="2">
        <f t="shared" ca="1" si="36"/>
        <v>927.041500000003</v>
      </c>
      <c r="H49" s="6">
        <f t="shared" ca="1" si="37"/>
        <v>42</v>
      </c>
      <c r="I49" s="5">
        <f t="shared" ca="1" si="41"/>
        <v>0.54499999999999882</v>
      </c>
      <c r="J49" s="13">
        <f t="shared" ca="1" si="38"/>
        <v>22</v>
      </c>
      <c r="K49" s="2">
        <f t="shared" ca="1" si="39"/>
        <v>20394.913000000066</v>
      </c>
      <c r="L49" s="11">
        <f t="shared" ca="1" si="15"/>
        <v>1002343.342250002</v>
      </c>
      <c r="M49" s="2">
        <f t="shared" ca="1" si="42"/>
        <v>6893.4805940000224</v>
      </c>
      <c r="N49" s="2">
        <f t="shared" ca="1" si="43"/>
        <v>1878.9826000000132</v>
      </c>
      <c r="O49" s="16">
        <f t="shared" ca="1" si="44"/>
        <v>1123.6315948000079</v>
      </c>
      <c r="P49" s="11">
        <f t="shared" ca="1" si="16"/>
        <v>51349.463733100209</v>
      </c>
      <c r="Q49" s="2">
        <f t="shared" ca="1" si="34"/>
        <v>8772.4631940000363</v>
      </c>
      <c r="R49" s="11">
        <f t="shared" ca="1" si="45"/>
        <v>424660.71813050093</v>
      </c>
      <c r="S49" s="2"/>
      <c r="W49" s="5">
        <f t="shared" ca="1" si="12"/>
        <v>1</v>
      </c>
      <c r="Y49" s="12">
        <f t="shared" ca="1" si="20"/>
        <v>-71000</v>
      </c>
      <c r="Z49" s="12">
        <f t="shared" ca="1" si="21"/>
        <v>-71508.511702150587</v>
      </c>
      <c r="AA49" s="2">
        <f t="shared" ca="1" si="22"/>
        <v>282152.20642835036</v>
      </c>
      <c r="AB49" s="2">
        <f t="shared" ca="1" si="46"/>
        <v>282152.20642835036</v>
      </c>
    </row>
    <row r="50" spans="4:28" x14ac:dyDescent="0.25">
      <c r="D50" s="4">
        <v>43</v>
      </c>
      <c r="E50" s="2">
        <f t="shared" ca="1" si="35"/>
        <v>847</v>
      </c>
      <c r="F50" s="5">
        <f t="shared" ca="1" si="40"/>
        <v>1.0967500000000037</v>
      </c>
      <c r="G50" s="2">
        <f t="shared" ca="1" si="36"/>
        <v>928.94725000000312</v>
      </c>
      <c r="H50" s="6">
        <f t="shared" ca="1" si="37"/>
        <v>42</v>
      </c>
      <c r="I50" s="5">
        <f t="shared" ca="1" si="41"/>
        <v>0.53416666666666546</v>
      </c>
      <c r="J50" s="13">
        <f t="shared" ca="1" si="38"/>
        <v>22</v>
      </c>
      <c r="K50" s="2">
        <f t="shared" ca="1" si="39"/>
        <v>20436.839500000067</v>
      </c>
      <c r="L50" s="11">
        <f t="shared" ca="1" si="15"/>
        <v>1022780.1817500021</v>
      </c>
      <c r="M50" s="2">
        <f t="shared" ca="1" si="42"/>
        <v>6907.6517510000231</v>
      </c>
      <c r="N50" s="2">
        <f t="shared" ca="1" si="43"/>
        <v>1887.3679000000136</v>
      </c>
      <c r="O50" s="16">
        <f t="shared" ca="1" si="44"/>
        <v>1128.6460042000081</v>
      </c>
      <c r="P50" s="11">
        <f t="shared" ca="1" si="16"/>
        <v>52478.109737300219</v>
      </c>
      <c r="Q50" s="2">
        <f t="shared" ca="1" si="34"/>
        <v>8795.0196510000369</v>
      </c>
      <c r="R50" s="11">
        <f t="shared" ca="1" si="45"/>
        <v>433455.73778150097</v>
      </c>
      <c r="S50" s="2"/>
      <c r="W50" s="5">
        <f t="shared" ca="1" si="12"/>
        <v>1</v>
      </c>
      <c r="Y50" s="12">
        <f t="shared" ca="1" si="20"/>
        <v>-71000</v>
      </c>
      <c r="Z50" s="12">
        <f t="shared" ca="1" si="21"/>
        <v>-71508.511702150587</v>
      </c>
      <c r="AA50" s="2">
        <f t="shared" ca="1" si="22"/>
        <v>290947.2260793504</v>
      </c>
      <c r="AB50" s="2">
        <f t="shared" ca="1" si="46"/>
        <v>290947.2260793504</v>
      </c>
    </row>
    <row r="51" spans="4:28" x14ac:dyDescent="0.25">
      <c r="D51" s="4">
        <v>44</v>
      </c>
      <c r="E51" s="2">
        <f t="shared" ca="1" si="35"/>
        <v>847</v>
      </c>
      <c r="F51" s="5">
        <f t="shared" ca="1" si="40"/>
        <v>1.0990000000000038</v>
      </c>
      <c r="G51" s="2">
        <f t="shared" ca="1" si="36"/>
        <v>930.85300000000314</v>
      </c>
      <c r="H51" s="6">
        <f t="shared" ca="1" si="37"/>
        <v>42</v>
      </c>
      <c r="I51" s="5">
        <f t="shared" ca="1" si="41"/>
        <v>0.5233333333333321</v>
      </c>
      <c r="J51" s="13">
        <f t="shared" ca="1" si="38"/>
        <v>21</v>
      </c>
      <c r="K51" s="2">
        <f t="shared" ca="1" si="39"/>
        <v>19547.913000000066</v>
      </c>
      <c r="L51" s="11">
        <f t="shared" ca="1" si="15"/>
        <v>1042328.0947500021</v>
      </c>
      <c r="M51" s="2">
        <f t="shared" ca="1" si="42"/>
        <v>6607.1945940000223</v>
      </c>
      <c r="N51" s="2">
        <f t="shared" ca="1" si="43"/>
        <v>1809.5826000000134</v>
      </c>
      <c r="O51" s="16">
        <f t="shared" ca="1" si="44"/>
        <v>1082.1303948000079</v>
      </c>
      <c r="P51" s="11">
        <f t="shared" ca="1" si="16"/>
        <v>53560.240132100225</v>
      </c>
      <c r="Q51" s="2">
        <f t="shared" ca="1" si="34"/>
        <v>8416.7771940000348</v>
      </c>
      <c r="R51" s="11">
        <f t="shared" ca="1" si="45"/>
        <v>441872.51497550099</v>
      </c>
      <c r="S51" s="2"/>
      <c r="W51" s="5">
        <f t="shared" ca="1" si="12"/>
        <v>1</v>
      </c>
      <c r="Y51" s="12">
        <f t="shared" ca="1" si="20"/>
        <v>-71000</v>
      </c>
      <c r="Z51" s="12">
        <f t="shared" ca="1" si="21"/>
        <v>-71508.511702150587</v>
      </c>
      <c r="AA51" s="2">
        <f t="shared" ca="1" si="22"/>
        <v>299364.00327335042</v>
      </c>
      <c r="AB51" s="2">
        <f t="shared" ca="1" si="46"/>
        <v>299364.00327335042</v>
      </c>
    </row>
    <row r="52" spans="4:28" x14ac:dyDescent="0.25">
      <c r="D52" s="4">
        <v>45</v>
      </c>
      <c r="E52" s="2">
        <f t="shared" ca="1" si="35"/>
        <v>847</v>
      </c>
      <c r="F52" s="5">
        <f t="shared" ca="1" si="40"/>
        <v>1.1012500000000038</v>
      </c>
      <c r="G52" s="2">
        <f t="shared" ca="1" si="36"/>
        <v>932.75875000000326</v>
      </c>
      <c r="H52" s="6">
        <f t="shared" ca="1" si="37"/>
        <v>42</v>
      </c>
      <c r="I52" s="5">
        <f t="shared" ca="1" si="41"/>
        <v>0.51249999999999873</v>
      </c>
      <c r="J52" s="13">
        <f t="shared" ca="1" si="38"/>
        <v>21</v>
      </c>
      <c r="K52" s="2">
        <f t="shared" ca="1" si="39"/>
        <v>19587.933750000069</v>
      </c>
      <c r="L52" s="11">
        <f t="shared" ca="1" si="15"/>
        <v>1061916.0285000021</v>
      </c>
      <c r="M52" s="2">
        <f t="shared" ca="1" si="42"/>
        <v>6620.7216075000242</v>
      </c>
      <c r="N52" s="2">
        <f t="shared" ca="1" si="43"/>
        <v>1817.586750000014</v>
      </c>
      <c r="O52" s="16">
        <f t="shared" ca="1" si="44"/>
        <v>1086.9168765000084</v>
      </c>
      <c r="P52" s="11">
        <f t="shared" ca="1" si="16"/>
        <v>54647.157008600232</v>
      </c>
      <c r="Q52" s="2">
        <f t="shared" ca="1" si="34"/>
        <v>8438.3083575000383</v>
      </c>
      <c r="R52" s="11">
        <f t="shared" ca="1" si="45"/>
        <v>450310.82333300106</v>
      </c>
      <c r="S52" s="2"/>
      <c r="W52" s="5">
        <f t="shared" ca="1" si="12"/>
        <v>1</v>
      </c>
      <c r="Y52" s="12">
        <f t="shared" ca="1" si="20"/>
        <v>-71000</v>
      </c>
      <c r="Z52" s="12">
        <f t="shared" ca="1" si="21"/>
        <v>-71508.511702150587</v>
      </c>
      <c r="AA52" s="2">
        <f t="shared" ca="1" si="22"/>
        <v>307802.31163085048</v>
      </c>
      <c r="AB52" s="2">
        <f t="shared" ca="1" si="46"/>
        <v>307802.31163085048</v>
      </c>
    </row>
    <row r="53" spans="4:28" x14ac:dyDescent="0.25">
      <c r="D53" s="4">
        <v>46</v>
      </c>
      <c r="E53" s="2">
        <f t="shared" ca="1" si="35"/>
        <v>847</v>
      </c>
      <c r="F53" s="5">
        <f t="shared" ca="1" si="40"/>
        <v>1.1035000000000039</v>
      </c>
      <c r="G53" s="2">
        <f t="shared" ca="1" si="36"/>
        <v>934.66450000000327</v>
      </c>
      <c r="H53" s="6">
        <f t="shared" ca="1" si="37"/>
        <v>42</v>
      </c>
      <c r="I53" s="5">
        <f t="shared" ca="1" si="41"/>
        <v>0.50166666666666537</v>
      </c>
      <c r="J53" s="13">
        <f t="shared" ca="1" si="38"/>
        <v>21</v>
      </c>
      <c r="K53" s="2">
        <f t="shared" ca="1" si="39"/>
        <v>19627.954500000069</v>
      </c>
      <c r="L53" s="11">
        <f t="shared" ca="1" si="15"/>
        <v>1081543.9830000021</v>
      </c>
      <c r="M53" s="2">
        <f t="shared" ca="1" si="42"/>
        <v>6634.2486210000234</v>
      </c>
      <c r="N53" s="2">
        <f t="shared" ca="1" si="43"/>
        <v>1825.5909000000138</v>
      </c>
      <c r="O53" s="16">
        <f t="shared" ca="1" si="44"/>
        <v>1091.7033582000083</v>
      </c>
      <c r="P53" s="11">
        <f t="shared" ca="1" si="16"/>
        <v>55738.86036680024</v>
      </c>
      <c r="Q53" s="2">
        <f t="shared" ca="1" si="34"/>
        <v>8459.8395210000381</v>
      </c>
      <c r="R53" s="11">
        <f t="shared" ca="1" si="45"/>
        <v>458770.6628540011</v>
      </c>
      <c r="S53" s="2"/>
      <c r="W53" s="5">
        <f t="shared" ca="1" si="12"/>
        <v>1</v>
      </c>
      <c r="Y53" s="12">
        <f t="shared" ca="1" si="20"/>
        <v>-71000</v>
      </c>
      <c r="Z53" s="12">
        <f t="shared" ca="1" si="21"/>
        <v>-71508.511702150587</v>
      </c>
      <c r="AA53" s="2">
        <f t="shared" ca="1" si="22"/>
        <v>316262.15115185053</v>
      </c>
      <c r="AB53" s="2">
        <f t="shared" ca="1" si="46"/>
        <v>316262.15115185053</v>
      </c>
    </row>
    <row r="54" spans="4:28" x14ac:dyDescent="0.25">
      <c r="D54" s="4">
        <v>47</v>
      </c>
      <c r="E54" s="2">
        <f t="shared" ca="1" si="35"/>
        <v>847</v>
      </c>
      <c r="F54" s="5">
        <f t="shared" ca="1" si="40"/>
        <v>1.105750000000004</v>
      </c>
      <c r="G54" s="2">
        <f t="shared" ca="1" si="36"/>
        <v>936.5702500000034</v>
      </c>
      <c r="H54" s="6">
        <f t="shared" ca="1" si="37"/>
        <v>42</v>
      </c>
      <c r="I54" s="5">
        <f t="shared" ca="1" si="41"/>
        <v>0.49083333333333201</v>
      </c>
      <c r="J54" s="13">
        <f t="shared" ca="1" si="38"/>
        <v>20</v>
      </c>
      <c r="K54" s="2">
        <f t="shared" ca="1" si="39"/>
        <v>18731.405000000068</v>
      </c>
      <c r="L54" s="11">
        <f t="shared" ca="1" si="15"/>
        <v>1100275.3880000021</v>
      </c>
      <c r="M54" s="2">
        <f t="shared" ca="1" si="42"/>
        <v>6331.2148900000238</v>
      </c>
      <c r="N54" s="2">
        <f t="shared" ca="1" si="43"/>
        <v>1746.2810000000136</v>
      </c>
      <c r="O54" s="16">
        <f t="shared" ca="1" si="44"/>
        <v>1044.2760380000082</v>
      </c>
      <c r="P54" s="11">
        <f t="shared" ca="1" si="16"/>
        <v>56783.136404800251</v>
      </c>
      <c r="Q54" s="2">
        <f t="shared" ca="1" si="34"/>
        <v>8077.4958900000374</v>
      </c>
      <c r="R54" s="11">
        <f t="shared" ca="1" si="45"/>
        <v>466848.15874400112</v>
      </c>
      <c r="S54" s="2"/>
      <c r="W54" s="5">
        <f t="shared" ca="1" si="12"/>
        <v>1</v>
      </c>
      <c r="Y54" s="12">
        <f t="shared" ca="1" si="20"/>
        <v>-71000</v>
      </c>
      <c r="Z54" s="12">
        <f t="shared" ca="1" si="21"/>
        <v>-71508.511702150587</v>
      </c>
      <c r="AA54" s="2">
        <f t="shared" ca="1" si="22"/>
        <v>324339.64704185055</v>
      </c>
      <c r="AB54" s="2">
        <f t="shared" ca="1" si="46"/>
        <v>324339.64704185055</v>
      </c>
    </row>
    <row r="55" spans="4:28" x14ac:dyDescent="0.25">
      <c r="D55" s="4">
        <v>48</v>
      </c>
      <c r="E55" s="2">
        <f t="shared" ca="1" si="35"/>
        <v>847</v>
      </c>
      <c r="F55" s="5">
        <f t="shared" ca="1" si="40"/>
        <v>1.1080000000000041</v>
      </c>
      <c r="G55" s="2">
        <f t="shared" ca="1" si="36"/>
        <v>938.47600000000352</v>
      </c>
      <c r="H55" s="6">
        <f t="shared" ca="1" si="37"/>
        <v>42</v>
      </c>
      <c r="I55" s="5">
        <f t="shared" ca="1" si="41"/>
        <v>0.47999999999999865</v>
      </c>
      <c r="J55" s="13">
        <f t="shared" ca="1" si="38"/>
        <v>20</v>
      </c>
      <c r="K55" s="2">
        <f t="shared" ca="1" si="39"/>
        <v>18769.52000000007</v>
      </c>
      <c r="L55" s="11">
        <f t="shared" ca="1" si="15"/>
        <v>1119044.9080000021</v>
      </c>
      <c r="M55" s="2">
        <f t="shared" ca="1" si="42"/>
        <v>6344.0977600000242</v>
      </c>
      <c r="N55" s="2">
        <f t="shared" ca="1" si="43"/>
        <v>1753.9040000000141</v>
      </c>
      <c r="O55" s="16">
        <f t="shared" ca="1" si="44"/>
        <v>1048.8345920000083</v>
      </c>
      <c r="P55" s="11">
        <f t="shared" ca="1" si="16"/>
        <v>57831.970996800257</v>
      </c>
      <c r="Q55" s="2">
        <f t="shared" ca="1" si="34"/>
        <v>8098.0017600000383</v>
      </c>
      <c r="R55" s="11">
        <f t="shared" ca="1" si="45"/>
        <v>474946.16050400113</v>
      </c>
      <c r="S55" s="2"/>
      <c r="W55" s="5">
        <f t="shared" ca="1" si="12"/>
        <v>1</v>
      </c>
      <c r="Y55" s="12">
        <f t="shared" ca="1" si="20"/>
        <v>-71000</v>
      </c>
      <c r="Z55" s="12">
        <f t="shared" ca="1" si="21"/>
        <v>-71508.511702150587</v>
      </c>
      <c r="AA55" s="2">
        <f t="shared" ca="1" si="22"/>
        <v>332437.64880185056</v>
      </c>
      <c r="AB55" s="2">
        <f t="shared" ca="1" si="46"/>
        <v>332437.64880185056</v>
      </c>
    </row>
    <row r="56" spans="4:28" x14ac:dyDescent="0.25">
      <c r="D56" s="4">
        <v>49</v>
      </c>
      <c r="E56" s="2">
        <f t="shared" ca="1" si="35"/>
        <v>847</v>
      </c>
      <c r="F56" s="5">
        <f t="shared" ca="1" si="40"/>
        <v>1.1102500000000042</v>
      </c>
      <c r="G56" s="2">
        <f t="shared" ca="1" si="36"/>
        <v>940.38175000000354</v>
      </c>
      <c r="H56" s="6">
        <f t="shared" ca="1" si="37"/>
        <v>42</v>
      </c>
      <c r="I56" s="5">
        <f t="shared" ca="1" si="41"/>
        <v>0.46916666666666529</v>
      </c>
      <c r="J56" s="13">
        <f t="shared" ca="1" si="38"/>
        <v>19</v>
      </c>
      <c r="K56" s="2">
        <f t="shared" ca="1" si="39"/>
        <v>17867.253250000067</v>
      </c>
      <c r="L56" s="11">
        <f t="shared" ca="1" si="15"/>
        <v>1136912.1612500022</v>
      </c>
      <c r="M56" s="2">
        <f t="shared" ca="1" si="42"/>
        <v>6039.1315985000228</v>
      </c>
      <c r="N56" s="2">
        <f t="shared" ca="1" si="43"/>
        <v>1673.4506500000134</v>
      </c>
      <c r="O56" s="16">
        <f t="shared" ca="1" si="44"/>
        <v>1000.723488700008</v>
      </c>
      <c r="P56" s="11">
        <f t="shared" ca="1" si="16"/>
        <v>58832.694485500266</v>
      </c>
      <c r="Q56" s="2">
        <f t="shared" ca="1" si="34"/>
        <v>7712.5822485000363</v>
      </c>
      <c r="R56" s="11">
        <f t="shared" ca="1" si="45"/>
        <v>482658.74275250116</v>
      </c>
      <c r="S56" s="2"/>
      <c r="W56" s="5">
        <f t="shared" ca="1" si="12"/>
        <v>1</v>
      </c>
      <c r="Y56" s="12">
        <f t="shared" ca="1" si="20"/>
        <v>-71000</v>
      </c>
      <c r="Z56" s="12">
        <f t="shared" ca="1" si="21"/>
        <v>-71508.511702150587</v>
      </c>
      <c r="AA56" s="2">
        <f t="shared" ca="1" si="22"/>
        <v>340150.23105035059</v>
      </c>
      <c r="AB56" s="2">
        <f t="shared" ca="1" si="46"/>
        <v>340150.23105035059</v>
      </c>
    </row>
    <row r="57" spans="4:28" x14ac:dyDescent="0.25">
      <c r="D57" s="4">
        <v>50</v>
      </c>
      <c r="E57" s="2">
        <f t="shared" ca="1" si="35"/>
        <v>847</v>
      </c>
      <c r="F57" s="5">
        <f t="shared" ca="1" si="40"/>
        <v>1.1125000000000043</v>
      </c>
      <c r="G57" s="2">
        <f t="shared" ca="1" si="36"/>
        <v>942.28750000000366</v>
      </c>
      <c r="H57" s="6">
        <f t="shared" ca="1" si="37"/>
        <v>42</v>
      </c>
      <c r="I57" s="5">
        <f t="shared" ca="1" si="41"/>
        <v>0.45833333333333193</v>
      </c>
      <c r="J57" s="13">
        <f t="shared" ca="1" si="38"/>
        <v>19</v>
      </c>
      <c r="K57" s="2">
        <f t="shared" ca="1" si="39"/>
        <v>17903.462500000071</v>
      </c>
      <c r="L57" s="11">
        <f t="shared" ca="1" si="15"/>
        <v>1154815.6237500024</v>
      </c>
      <c r="M57" s="2">
        <f t="shared" ca="1" si="42"/>
        <v>6051.3703250000244</v>
      </c>
      <c r="N57" s="2">
        <f t="shared" ca="1" si="43"/>
        <v>1680.6925000000142</v>
      </c>
      <c r="O57" s="16">
        <f t="shared" ca="1" si="44"/>
        <v>1005.0541150000084</v>
      </c>
      <c r="P57" s="11">
        <f t="shared" ca="1" si="16"/>
        <v>59837.748600500272</v>
      </c>
      <c r="Q57" s="2">
        <f t="shared" ca="1" si="34"/>
        <v>7732.0628250000391</v>
      </c>
      <c r="R57" s="11">
        <f t="shared" ca="1" si="45"/>
        <v>490390.80557750119</v>
      </c>
      <c r="S57" s="2"/>
      <c r="W57" s="5">
        <f t="shared" ca="1" si="12"/>
        <v>1</v>
      </c>
      <c r="Y57" s="12">
        <f t="shared" ca="1" si="20"/>
        <v>-71000</v>
      </c>
      <c r="Z57" s="12">
        <f t="shared" ca="1" si="21"/>
        <v>-71508.511702150587</v>
      </c>
      <c r="AA57" s="2">
        <f t="shared" ca="1" si="22"/>
        <v>347882.29387535062</v>
      </c>
      <c r="AB57" s="2">
        <f t="shared" ca="1" si="46"/>
        <v>347882.29387535062</v>
      </c>
    </row>
    <row r="58" spans="4:28" x14ac:dyDescent="0.25">
      <c r="D58" s="4">
        <v>51</v>
      </c>
      <c r="E58" s="2">
        <f t="shared" ca="1" si="35"/>
        <v>847</v>
      </c>
      <c r="F58" s="5">
        <f t="shared" ca="1" si="40"/>
        <v>1.1147500000000043</v>
      </c>
      <c r="G58" s="2">
        <f t="shared" ca="1" si="36"/>
        <v>944.19325000000367</v>
      </c>
      <c r="H58" s="6">
        <f t="shared" ca="1" si="37"/>
        <v>42</v>
      </c>
      <c r="I58" s="5">
        <f t="shared" ca="1" si="41"/>
        <v>0.44749999999999857</v>
      </c>
      <c r="J58" s="13">
        <f t="shared" ca="1" si="38"/>
        <v>18</v>
      </c>
      <c r="K58" s="2">
        <f t="shared" ca="1" si="39"/>
        <v>16995.478500000067</v>
      </c>
      <c r="L58" s="11">
        <f t="shared" ca="1" si="15"/>
        <v>1171811.1022500023</v>
      </c>
      <c r="M58" s="2">
        <f t="shared" ca="1" si="42"/>
        <v>5744.4717330000231</v>
      </c>
      <c r="N58" s="2">
        <f t="shared" ca="1" si="43"/>
        <v>1599.0957000000135</v>
      </c>
      <c r="O58" s="16">
        <f t="shared" ca="1" si="44"/>
        <v>956.25922860000799</v>
      </c>
      <c r="P58" s="11">
        <f t="shared" ca="1" si="16"/>
        <v>60794.007829100279</v>
      </c>
      <c r="Q58" s="2">
        <f t="shared" ca="1" si="34"/>
        <v>7343.5674330000365</v>
      </c>
      <c r="R58" s="11">
        <f t="shared" ca="1" si="45"/>
        <v>497734.37301050121</v>
      </c>
      <c r="S58" s="2"/>
      <c r="W58" s="5">
        <f t="shared" ca="1" si="12"/>
        <v>1</v>
      </c>
      <c r="Y58" s="12">
        <f t="shared" ca="1" si="20"/>
        <v>-71000</v>
      </c>
      <c r="Z58" s="12">
        <f t="shared" ca="1" si="21"/>
        <v>-71508.511702150587</v>
      </c>
      <c r="AA58" s="2">
        <f t="shared" ca="1" si="22"/>
        <v>355225.86130835064</v>
      </c>
      <c r="AB58" s="2">
        <f t="shared" ca="1" si="46"/>
        <v>355225.86130835064</v>
      </c>
    </row>
    <row r="59" spans="4:28" x14ac:dyDescent="0.25">
      <c r="D59" s="4">
        <v>52</v>
      </c>
      <c r="E59" s="2">
        <f t="shared" ca="1" si="35"/>
        <v>847</v>
      </c>
      <c r="F59" s="5">
        <f t="shared" ca="1" si="40"/>
        <v>1.1170000000000044</v>
      </c>
      <c r="G59" s="2">
        <f t="shared" ca="1" si="36"/>
        <v>946.0990000000038</v>
      </c>
      <c r="H59" s="6">
        <f t="shared" ca="1" si="37"/>
        <v>42</v>
      </c>
      <c r="I59" s="5">
        <f t="shared" ca="1" si="41"/>
        <v>0.4366666666666652</v>
      </c>
      <c r="J59" s="13">
        <f t="shared" ca="1" si="38"/>
        <v>18</v>
      </c>
      <c r="K59" s="2">
        <f t="shared" ca="1" si="39"/>
        <v>17029.782000000068</v>
      </c>
      <c r="L59" s="11">
        <f t="shared" ca="1" si="15"/>
        <v>1188840.8842500024</v>
      </c>
      <c r="M59" s="2">
        <f t="shared" ca="1" si="42"/>
        <v>5756.0663160000231</v>
      </c>
      <c r="N59" s="2">
        <f t="shared" ca="1" si="43"/>
        <v>1605.9564000000137</v>
      </c>
      <c r="O59" s="16">
        <f t="shared" ca="1" si="44"/>
        <v>960.36192720000815</v>
      </c>
      <c r="P59" s="11">
        <f t="shared" ca="1" si="16"/>
        <v>61754.369756300286</v>
      </c>
      <c r="Q59" s="2">
        <f t="shared" ca="1" si="34"/>
        <v>7362.0227160000368</v>
      </c>
      <c r="R59" s="11">
        <f t="shared" ca="1" si="45"/>
        <v>505096.39572650124</v>
      </c>
      <c r="S59" s="2"/>
      <c r="W59" s="5">
        <f t="shared" ca="1" si="12"/>
        <v>1</v>
      </c>
      <c r="Y59" s="12">
        <f t="shared" ca="1" si="20"/>
        <v>-71000</v>
      </c>
      <c r="Z59" s="12">
        <f t="shared" ca="1" si="21"/>
        <v>-71508.511702150587</v>
      </c>
      <c r="AA59" s="2">
        <f t="shared" ca="1" si="22"/>
        <v>362587.88402435067</v>
      </c>
      <c r="AB59" s="2">
        <f t="shared" ca="1" si="46"/>
        <v>362587.88402435067</v>
      </c>
    </row>
    <row r="60" spans="4:28" x14ac:dyDescent="0.25">
      <c r="D60" s="4">
        <v>53</v>
      </c>
      <c r="E60" s="2">
        <f t="shared" ref="E60:E67" ca="1" si="47">E59</f>
        <v>847</v>
      </c>
      <c r="F60" s="5">
        <f t="shared" ca="1" si="40"/>
        <v>1.1192500000000045</v>
      </c>
      <c r="G60" s="2">
        <f t="shared" ref="G60:G67" ca="1" si="48">E60*F60</f>
        <v>948.00475000000381</v>
      </c>
      <c r="H60" s="6">
        <f t="shared" ref="H60:H67" ca="1" si="49">H59</f>
        <v>42</v>
      </c>
      <c r="I60" s="5">
        <f t="shared" ca="1" si="41"/>
        <v>0.42583333333333184</v>
      </c>
      <c r="J60" s="13">
        <f t="shared" ref="J60:J67" ca="1" si="50">MAX(0,INT(H60*I60))</f>
        <v>17</v>
      </c>
      <c r="K60" s="2">
        <f t="shared" ref="K60:K67" ca="1" si="51">J60*G60</f>
        <v>16116.080750000065</v>
      </c>
      <c r="L60" s="11">
        <f t="shared" ca="1" si="15"/>
        <v>1204956.9650000024</v>
      </c>
      <c r="M60" s="2">
        <f t="shared" ca="1" si="42"/>
        <v>5447.2352935000226</v>
      </c>
      <c r="N60" s="2">
        <f t="shared" ca="1" si="43"/>
        <v>1523.2161500000129</v>
      </c>
      <c r="O60" s="16">
        <f t="shared" ca="1" si="44"/>
        <v>910.88325770000768</v>
      </c>
      <c r="P60" s="11">
        <f t="shared" ca="1" si="16"/>
        <v>62665.253014000293</v>
      </c>
      <c r="Q60" s="2">
        <f t="shared" ca="1" si="34"/>
        <v>6970.4514435000356</v>
      </c>
      <c r="R60" s="11">
        <f t="shared" ca="1" si="45"/>
        <v>512066.8471700013</v>
      </c>
      <c r="S60" s="2"/>
      <c r="W60" s="5">
        <f t="shared" ca="1" si="12"/>
        <v>1</v>
      </c>
      <c r="Y60" s="12">
        <f t="shared" ca="1" si="20"/>
        <v>-71000</v>
      </c>
      <c r="Z60" s="12">
        <f t="shared" ca="1" si="21"/>
        <v>-71508.511702150587</v>
      </c>
      <c r="AA60" s="2">
        <f t="shared" ca="1" si="22"/>
        <v>369558.33546785073</v>
      </c>
      <c r="AB60" s="2">
        <f t="shared" ca="1" si="46"/>
        <v>369558.33546785073</v>
      </c>
    </row>
    <row r="61" spans="4:28" x14ac:dyDescent="0.25">
      <c r="D61" s="4">
        <v>54</v>
      </c>
      <c r="E61" s="2">
        <f t="shared" ca="1" si="47"/>
        <v>847</v>
      </c>
      <c r="F61" s="5">
        <f t="shared" ca="1" si="40"/>
        <v>1.1215000000000046</v>
      </c>
      <c r="G61" s="2">
        <f t="shared" ca="1" si="48"/>
        <v>949.91050000000394</v>
      </c>
      <c r="H61" s="6">
        <f t="shared" ca="1" si="49"/>
        <v>42</v>
      </c>
      <c r="I61" s="5">
        <f t="shared" ca="1" si="41"/>
        <v>0.41499999999999848</v>
      </c>
      <c r="J61" s="13">
        <f t="shared" ca="1" si="50"/>
        <v>17</v>
      </c>
      <c r="K61" s="2">
        <f t="shared" ca="1" si="51"/>
        <v>16148.478500000067</v>
      </c>
      <c r="L61" s="11">
        <f t="shared" ca="1" si="15"/>
        <v>1221105.4435000024</v>
      </c>
      <c r="M61" s="2">
        <f t="shared" ca="1" si="42"/>
        <v>5458.185733000023</v>
      </c>
      <c r="N61" s="2">
        <f t="shared" ca="1" si="43"/>
        <v>1529.6957000000134</v>
      </c>
      <c r="O61" s="16">
        <f t="shared" ca="1" si="44"/>
        <v>914.75802860000795</v>
      </c>
      <c r="P61" s="11">
        <f t="shared" ca="1" si="16"/>
        <v>63580.011042600301</v>
      </c>
      <c r="Q61" s="2">
        <f t="shared" ca="1" si="34"/>
        <v>6987.8814330000368</v>
      </c>
      <c r="R61" s="11">
        <f t="shared" ca="1" si="45"/>
        <v>519054.72860300133</v>
      </c>
      <c r="S61" s="2"/>
      <c r="W61" s="5">
        <f t="shared" ca="1" si="12"/>
        <v>1</v>
      </c>
      <c r="Y61" s="12">
        <f t="shared" ca="1" si="20"/>
        <v>-71000</v>
      </c>
      <c r="Z61" s="12">
        <f t="shared" ca="1" si="21"/>
        <v>-71508.511702150587</v>
      </c>
      <c r="AA61" s="2">
        <f t="shared" ca="1" si="22"/>
        <v>376546.21690085076</v>
      </c>
      <c r="AB61" s="2">
        <f t="shared" ca="1" si="46"/>
        <v>376546.21690085076</v>
      </c>
    </row>
    <row r="62" spans="4:28" x14ac:dyDescent="0.25">
      <c r="D62" s="4">
        <v>55</v>
      </c>
      <c r="E62" s="2">
        <f t="shared" ca="1" si="47"/>
        <v>847</v>
      </c>
      <c r="F62" s="5">
        <f t="shared" ca="1" si="40"/>
        <v>1.1237500000000047</v>
      </c>
      <c r="G62" s="2">
        <f t="shared" ca="1" si="48"/>
        <v>951.81625000000395</v>
      </c>
      <c r="H62" s="6">
        <f t="shared" ca="1" si="49"/>
        <v>42</v>
      </c>
      <c r="I62" s="5">
        <f t="shared" ca="1" si="41"/>
        <v>0.40416666666666512</v>
      </c>
      <c r="J62" s="13">
        <f t="shared" ca="1" si="50"/>
        <v>16</v>
      </c>
      <c r="K62" s="2">
        <f t="shared" ca="1" si="51"/>
        <v>15229.060000000063</v>
      </c>
      <c r="L62" s="11">
        <f t="shared" ca="1" si="15"/>
        <v>1236334.5035000024</v>
      </c>
      <c r="M62" s="2">
        <f t="shared" ca="1" si="42"/>
        <v>5147.4222800000216</v>
      </c>
      <c r="N62" s="2">
        <f t="shared" ca="1" si="43"/>
        <v>1445.8120000000126</v>
      </c>
      <c r="O62" s="16">
        <f t="shared" ca="1" si="44"/>
        <v>864.59557600000755</v>
      </c>
      <c r="P62" s="11">
        <f t="shared" ca="1" si="16"/>
        <v>64444.606618600308</v>
      </c>
      <c r="Q62" s="2">
        <f t="shared" ca="1" si="34"/>
        <v>6593.2342800000342</v>
      </c>
      <c r="R62" s="11">
        <f t="shared" ca="1" si="45"/>
        <v>525647.96288300143</v>
      </c>
      <c r="S62" s="2"/>
      <c r="W62" s="5">
        <f t="shared" ca="1" si="12"/>
        <v>1</v>
      </c>
      <c r="Y62" s="12">
        <f t="shared" ca="1" si="20"/>
        <v>-71000</v>
      </c>
      <c r="Z62" s="12">
        <f t="shared" ca="1" si="21"/>
        <v>-71508.511702150587</v>
      </c>
      <c r="AA62" s="2">
        <f t="shared" ca="1" si="22"/>
        <v>383139.45118085085</v>
      </c>
      <c r="AB62" s="2">
        <f t="shared" ca="1" si="46"/>
        <v>383139.45118085085</v>
      </c>
    </row>
    <row r="63" spans="4:28" x14ac:dyDescent="0.25">
      <c r="D63" s="4">
        <v>56</v>
      </c>
      <c r="E63" s="2">
        <f t="shared" ca="1" si="47"/>
        <v>847</v>
      </c>
      <c r="F63" s="5">
        <f t="shared" ca="1" si="40"/>
        <v>1.1260000000000048</v>
      </c>
      <c r="G63" s="2">
        <f t="shared" ca="1" si="48"/>
        <v>953.72200000000407</v>
      </c>
      <c r="H63" s="6">
        <f t="shared" ca="1" si="49"/>
        <v>42</v>
      </c>
      <c r="I63" s="5">
        <f t="shared" ca="1" si="41"/>
        <v>0.39333333333333176</v>
      </c>
      <c r="J63" s="13">
        <f t="shared" ca="1" si="50"/>
        <v>16</v>
      </c>
      <c r="K63" s="2">
        <f t="shared" ca="1" si="51"/>
        <v>15259.552000000065</v>
      </c>
      <c r="L63" s="11">
        <f t="shared" ca="1" si="15"/>
        <v>1251594.0555000026</v>
      </c>
      <c r="M63" s="2">
        <f t="shared" ca="1" si="42"/>
        <v>5157.7285760000223</v>
      </c>
      <c r="N63" s="2">
        <f t="shared" ca="1" si="43"/>
        <v>1451.9104000000132</v>
      </c>
      <c r="O63" s="16">
        <f t="shared" ca="1" si="44"/>
        <v>868.24241920000782</v>
      </c>
      <c r="P63" s="11">
        <f t="shared" ca="1" si="16"/>
        <v>65312.849037800319</v>
      </c>
      <c r="Q63" s="2">
        <f t="shared" ca="1" si="34"/>
        <v>6609.6389760000357</v>
      </c>
      <c r="R63" s="11">
        <f t="shared" ca="1" si="45"/>
        <v>532257.60185900144</v>
      </c>
      <c r="S63" s="2"/>
      <c r="W63" s="5">
        <f t="shared" ca="1" si="12"/>
        <v>1</v>
      </c>
      <c r="Y63" s="12">
        <f t="shared" ca="1" si="20"/>
        <v>-71000</v>
      </c>
      <c r="Z63" s="12">
        <f t="shared" ca="1" si="21"/>
        <v>-71508.511702150587</v>
      </c>
      <c r="AA63" s="2">
        <f t="shared" ca="1" si="22"/>
        <v>389749.09015685087</v>
      </c>
      <c r="AB63" s="2">
        <f t="shared" ca="1" si="46"/>
        <v>389749.09015685087</v>
      </c>
    </row>
    <row r="64" spans="4:28" x14ac:dyDescent="0.25">
      <c r="D64" s="4">
        <v>57</v>
      </c>
      <c r="E64" s="2">
        <f t="shared" ca="1" si="47"/>
        <v>847</v>
      </c>
      <c r="F64" s="5">
        <f t="shared" ca="1" si="40"/>
        <v>1.1282500000000049</v>
      </c>
      <c r="G64" s="2">
        <f t="shared" ca="1" si="48"/>
        <v>955.62775000000408</v>
      </c>
      <c r="H64" s="6">
        <f t="shared" ca="1" si="49"/>
        <v>42</v>
      </c>
      <c r="I64" s="5">
        <f t="shared" ca="1" si="41"/>
        <v>0.3824999999999984</v>
      </c>
      <c r="J64" s="13">
        <f t="shared" ca="1" si="50"/>
        <v>16</v>
      </c>
      <c r="K64" s="2">
        <f t="shared" ca="1" si="51"/>
        <v>15290.044000000065</v>
      </c>
      <c r="L64" s="11">
        <f t="shared" ca="1" si="15"/>
        <v>1266884.0995000026</v>
      </c>
      <c r="M64" s="2">
        <f t="shared" ca="1" si="42"/>
        <v>5168.034872000022</v>
      </c>
      <c r="N64" s="2">
        <f t="shared" ca="1" si="43"/>
        <v>1458.0088000000133</v>
      </c>
      <c r="O64" s="16">
        <f t="shared" ca="1" si="44"/>
        <v>871.88926240000785</v>
      </c>
      <c r="P64" s="11">
        <f t="shared" ca="1" si="16"/>
        <v>66184.738300200333</v>
      </c>
      <c r="Q64" s="2">
        <f t="shared" ca="1" si="34"/>
        <v>6626.0436720000353</v>
      </c>
      <c r="R64" s="11">
        <f t="shared" ca="1" si="45"/>
        <v>538883.6455310015</v>
      </c>
      <c r="S64" s="2"/>
      <c r="W64" s="5">
        <f t="shared" ca="1" si="12"/>
        <v>1</v>
      </c>
      <c r="Y64" s="12">
        <f t="shared" ca="1" si="20"/>
        <v>-71000</v>
      </c>
      <c r="Z64" s="12">
        <f t="shared" ca="1" si="21"/>
        <v>-71508.511702150587</v>
      </c>
      <c r="AA64" s="2">
        <f t="shared" ca="1" si="22"/>
        <v>396375.13382885093</v>
      </c>
      <c r="AB64" s="2">
        <f t="shared" ca="1" si="46"/>
        <v>396375.13382885093</v>
      </c>
    </row>
    <row r="65" spans="4:28" x14ac:dyDescent="0.25">
      <c r="D65" s="4">
        <v>58</v>
      </c>
      <c r="E65" s="2">
        <f t="shared" ca="1" si="47"/>
        <v>847</v>
      </c>
      <c r="F65" s="5">
        <f t="shared" ca="1" si="40"/>
        <v>1.1305000000000049</v>
      </c>
      <c r="G65" s="2">
        <f t="shared" ca="1" si="48"/>
        <v>957.53350000000421</v>
      </c>
      <c r="H65" s="6">
        <f t="shared" ca="1" si="49"/>
        <v>42</v>
      </c>
      <c r="I65" s="5">
        <f t="shared" ca="1" si="41"/>
        <v>0.37166666666666504</v>
      </c>
      <c r="J65" s="13">
        <f t="shared" ca="1" si="50"/>
        <v>15</v>
      </c>
      <c r="K65" s="2">
        <f t="shared" ca="1" si="51"/>
        <v>14363.002500000062</v>
      </c>
      <c r="L65" s="11">
        <f t="shared" ca="1" si="15"/>
        <v>1281247.1020000027</v>
      </c>
      <c r="M65" s="2">
        <f t="shared" ca="1" si="42"/>
        <v>4854.6948450000218</v>
      </c>
      <c r="N65" s="2">
        <f t="shared" ca="1" si="43"/>
        <v>1372.6005000000125</v>
      </c>
      <c r="O65" s="16">
        <f t="shared" ca="1" si="44"/>
        <v>820.81509900000742</v>
      </c>
      <c r="P65" s="11">
        <f t="shared" ca="1" si="16"/>
        <v>67005.553399200347</v>
      </c>
      <c r="Q65" s="2">
        <f t="shared" ca="1" si="34"/>
        <v>6227.2953450000341</v>
      </c>
      <c r="R65" s="11">
        <f t="shared" ca="1" si="45"/>
        <v>545110.94087600149</v>
      </c>
      <c r="S65" s="2"/>
      <c r="W65" s="5">
        <f t="shared" ca="1" si="12"/>
        <v>1</v>
      </c>
      <c r="Y65" s="12">
        <f t="shared" ca="1" si="20"/>
        <v>-71000</v>
      </c>
      <c r="Z65" s="12">
        <f t="shared" ca="1" si="21"/>
        <v>-71508.511702150587</v>
      </c>
      <c r="AA65" s="2">
        <f t="shared" ca="1" si="22"/>
        <v>402602.42917385092</v>
      </c>
      <c r="AB65" s="2">
        <f t="shared" ca="1" si="46"/>
        <v>402602.42917385092</v>
      </c>
    </row>
    <row r="66" spans="4:28" x14ac:dyDescent="0.25">
      <c r="D66" s="4">
        <v>59</v>
      </c>
      <c r="E66" s="2">
        <f t="shared" ca="1" si="47"/>
        <v>847</v>
      </c>
      <c r="F66" s="5">
        <f t="shared" ca="1" si="40"/>
        <v>1.132750000000005</v>
      </c>
      <c r="G66" s="2">
        <f t="shared" ca="1" si="48"/>
        <v>959.43925000000422</v>
      </c>
      <c r="H66" s="6">
        <f t="shared" ca="1" si="49"/>
        <v>42</v>
      </c>
      <c r="I66" s="5">
        <f t="shared" ca="1" si="41"/>
        <v>0.36083333333333167</v>
      </c>
      <c r="J66" s="13">
        <f t="shared" ca="1" si="50"/>
        <v>15</v>
      </c>
      <c r="K66" s="2">
        <f t="shared" ca="1" si="51"/>
        <v>14391.588750000063</v>
      </c>
      <c r="L66" s="11">
        <f t="shared" ca="1" si="15"/>
        <v>1295638.6907500029</v>
      </c>
      <c r="M66" s="2">
        <f t="shared" ca="1" si="42"/>
        <v>4864.3569975000219</v>
      </c>
      <c r="N66" s="2">
        <f t="shared" ca="1" si="43"/>
        <v>1378.3177500000127</v>
      </c>
      <c r="O66" s="16">
        <f t="shared" ca="1" si="44"/>
        <v>824.23401450000745</v>
      </c>
      <c r="P66" s="11">
        <f t="shared" ca="1" si="16"/>
        <v>67829.787413700353</v>
      </c>
      <c r="Q66" s="2">
        <f t="shared" ca="1" si="34"/>
        <v>6242.6747475000348</v>
      </c>
      <c r="R66" s="11">
        <f t="shared" ca="1" si="45"/>
        <v>551353.61562350148</v>
      </c>
      <c r="S66" s="2"/>
      <c r="W66" s="5">
        <f t="shared" ca="1" si="12"/>
        <v>1</v>
      </c>
      <c r="Y66" s="12">
        <f t="shared" ca="1" si="20"/>
        <v>-71000</v>
      </c>
      <c r="Z66" s="12">
        <f t="shared" ca="1" si="21"/>
        <v>-71508.511702150587</v>
      </c>
      <c r="AA66" s="2">
        <f t="shared" ca="1" si="22"/>
        <v>408845.10392135091</v>
      </c>
      <c r="AB66" s="2">
        <f t="shared" ca="1" si="46"/>
        <v>408845.10392135091</v>
      </c>
    </row>
    <row r="67" spans="4:28" x14ac:dyDescent="0.25">
      <c r="D67" s="4">
        <v>60</v>
      </c>
      <c r="E67" s="2">
        <f t="shared" ca="1" si="47"/>
        <v>847</v>
      </c>
      <c r="F67" s="5">
        <f t="shared" ca="1" si="40"/>
        <v>1.1350000000000051</v>
      </c>
      <c r="G67" s="2">
        <f t="shared" ca="1" si="48"/>
        <v>961.34500000000435</v>
      </c>
      <c r="H67" s="6">
        <f t="shared" ca="1" si="49"/>
        <v>42</v>
      </c>
      <c r="I67" s="5">
        <f t="shared" ca="1" si="41"/>
        <v>0.34999999999999831</v>
      </c>
      <c r="J67" s="13">
        <f t="shared" ca="1" si="50"/>
        <v>14</v>
      </c>
      <c r="K67" s="2">
        <f t="shared" ca="1" si="51"/>
        <v>13458.83000000006</v>
      </c>
      <c r="L67" s="11">
        <f t="shared" ca="1" si="15"/>
        <v>1309097.5207500029</v>
      </c>
      <c r="M67" s="2">
        <f t="shared" ca="1" si="42"/>
        <v>4549.0845400000208</v>
      </c>
      <c r="N67" s="2">
        <f t="shared" ca="1" si="43"/>
        <v>1291.7660000000121</v>
      </c>
      <c r="O67" s="16">
        <f t="shared" ca="1" si="44"/>
        <v>772.4760680000071</v>
      </c>
      <c r="P67" s="11">
        <f t="shared" ca="1" si="16"/>
        <v>68602.263481700356</v>
      </c>
      <c r="Q67" s="2">
        <f t="shared" ca="1" si="34"/>
        <v>5840.8505400000331</v>
      </c>
      <c r="R67" s="11">
        <f t="shared" ca="1" si="45"/>
        <v>557194.46616350149</v>
      </c>
      <c r="S67" s="2"/>
      <c r="W67" s="5">
        <f t="shared" ca="1" si="12"/>
        <v>1</v>
      </c>
      <c r="Y67" s="12">
        <f t="shared" ca="1" si="20"/>
        <v>-71000</v>
      </c>
      <c r="Z67" s="12">
        <f t="shared" ca="1" si="21"/>
        <v>-71508.511702150587</v>
      </c>
      <c r="AA67" s="2">
        <f t="shared" ca="1" si="22"/>
        <v>414685.95446135092</v>
      </c>
      <c r="AB67" s="2">
        <f t="shared" ca="1" si="46"/>
        <v>414685.95446135092</v>
      </c>
    </row>
    <row r="68" spans="4:28" x14ac:dyDescent="0.25">
      <c r="D68" s="4">
        <v>61</v>
      </c>
      <c r="E68" s="2">
        <f t="shared" ref="E68:E76" ca="1" si="52">E67</f>
        <v>847</v>
      </c>
      <c r="F68" s="5">
        <f t="shared" ca="1" si="40"/>
        <v>1.1372500000000052</v>
      </c>
      <c r="G68" s="2">
        <f t="shared" ref="G68:G76" ca="1" si="53">E68*F68</f>
        <v>963.25075000000436</v>
      </c>
      <c r="H68" s="6">
        <f t="shared" ref="H68:H76" ca="1" si="54">H67</f>
        <v>42</v>
      </c>
      <c r="I68" s="5">
        <f t="shared" ca="1" si="41"/>
        <v>0.33916666666666495</v>
      </c>
      <c r="J68" s="13">
        <f t="shared" ref="J68:J76" ca="1" si="55">MAX(0,INT(H68*I68))</f>
        <v>14</v>
      </c>
      <c r="K68" s="2">
        <f t="shared" ref="K68:K76" ca="1" si="56">J68*G68</f>
        <v>13485.51050000006</v>
      </c>
      <c r="L68" s="11">
        <f t="shared" ca="1" si="15"/>
        <v>1322583.031250003</v>
      </c>
      <c r="M68" s="2">
        <f t="shared" ca="1" si="42"/>
        <v>4558.1025490000211</v>
      </c>
      <c r="N68" s="2">
        <f t="shared" ca="1" si="43"/>
        <v>1297.1021000000121</v>
      </c>
      <c r="O68" s="16">
        <f t="shared" ca="1" si="44"/>
        <v>775.66705580000723</v>
      </c>
      <c r="P68" s="11">
        <f t="shared" ca="1" si="16"/>
        <v>69377.930537500361</v>
      </c>
      <c r="Q68" s="2">
        <f t="shared" ref="Q68:Q76" ca="1" si="57">M68+N68</f>
        <v>5855.204649000033</v>
      </c>
      <c r="R68" s="11">
        <f t="shared" ca="1" si="45"/>
        <v>563049.67081250157</v>
      </c>
      <c r="S68" s="2"/>
      <c r="W68" s="5">
        <f t="shared" ca="1" si="12"/>
        <v>1</v>
      </c>
      <c r="Y68" s="12">
        <f t="shared" ca="1" si="20"/>
        <v>-71000</v>
      </c>
      <c r="Z68" s="12">
        <f t="shared" ca="1" si="21"/>
        <v>-71508.511702150587</v>
      </c>
      <c r="AA68" s="2">
        <f t="shared" ca="1" si="22"/>
        <v>420541.159110351</v>
      </c>
      <c r="AB68" s="2">
        <f t="shared" ca="1" si="46"/>
        <v>420541.159110351</v>
      </c>
    </row>
    <row r="69" spans="4:28" x14ac:dyDescent="0.25">
      <c r="D69" s="4">
        <v>62</v>
      </c>
      <c r="E69" s="2">
        <f t="shared" ca="1" si="52"/>
        <v>847</v>
      </c>
      <c r="F69" s="5">
        <f t="shared" ca="1" si="40"/>
        <v>1.1395000000000053</v>
      </c>
      <c r="G69" s="2">
        <f t="shared" ca="1" si="53"/>
        <v>965.15650000000448</v>
      </c>
      <c r="H69" s="6">
        <f t="shared" ca="1" si="54"/>
        <v>42</v>
      </c>
      <c r="I69" s="5">
        <f t="shared" ca="1" si="41"/>
        <v>0.32833333333333159</v>
      </c>
      <c r="J69" s="13">
        <f t="shared" ca="1" si="55"/>
        <v>13</v>
      </c>
      <c r="K69" s="2">
        <f t="shared" ca="1" si="56"/>
        <v>12547.034500000058</v>
      </c>
      <c r="L69" s="11">
        <f t="shared" ca="1" si="15"/>
        <v>1335130.0657500031</v>
      </c>
      <c r="M69" s="2">
        <f t="shared" ca="1" si="42"/>
        <v>4240.89766100002</v>
      </c>
      <c r="N69" s="2">
        <f t="shared" ca="1" si="43"/>
        <v>1209.4069000000115</v>
      </c>
      <c r="O69" s="16">
        <f t="shared" ca="1" si="44"/>
        <v>723.22532620000698</v>
      </c>
      <c r="P69" s="11">
        <f t="shared" ca="1" si="16"/>
        <v>70101.155863700362</v>
      </c>
      <c r="Q69" s="2">
        <f t="shared" ca="1" si="57"/>
        <v>5450.3045610000318</v>
      </c>
      <c r="R69" s="11">
        <f t="shared" ca="1" si="45"/>
        <v>568499.97537350166</v>
      </c>
      <c r="S69" s="2"/>
      <c r="W69" s="5">
        <f t="shared" ca="1" si="12"/>
        <v>1</v>
      </c>
      <c r="Y69" s="12">
        <f t="shared" ca="1" si="20"/>
        <v>-71000</v>
      </c>
      <c r="Z69" s="12">
        <f t="shared" ca="1" si="21"/>
        <v>-71508.511702150587</v>
      </c>
      <c r="AA69" s="2">
        <f t="shared" ca="1" si="22"/>
        <v>425991.46367135108</v>
      </c>
      <c r="AB69" s="2">
        <f t="shared" ca="1" si="46"/>
        <v>425991.46367135108</v>
      </c>
    </row>
    <row r="70" spans="4:28" x14ac:dyDescent="0.25">
      <c r="D70" s="4">
        <v>63</v>
      </c>
      <c r="E70" s="2">
        <f t="shared" ca="1" si="52"/>
        <v>847</v>
      </c>
      <c r="F70" s="5">
        <f t="shared" ca="1" si="40"/>
        <v>1.1417500000000054</v>
      </c>
      <c r="G70" s="2">
        <f t="shared" ca="1" si="53"/>
        <v>967.0622500000045</v>
      </c>
      <c r="H70" s="6">
        <f t="shared" ca="1" si="54"/>
        <v>42</v>
      </c>
      <c r="I70" s="5">
        <f t="shared" ca="1" si="41"/>
        <v>0.31749999999999823</v>
      </c>
      <c r="J70" s="13">
        <f t="shared" ca="1" si="55"/>
        <v>13</v>
      </c>
      <c r="K70" s="2">
        <f t="shared" ca="1" si="56"/>
        <v>12571.809250000058</v>
      </c>
      <c r="L70" s="11">
        <f t="shared" ca="1" si="15"/>
        <v>1347701.8750000033</v>
      </c>
      <c r="M70" s="2">
        <f t="shared" ca="1" si="42"/>
        <v>4249.2715265000197</v>
      </c>
      <c r="N70" s="2">
        <f t="shared" ca="1" si="43"/>
        <v>1214.3618500000118</v>
      </c>
      <c r="O70" s="16">
        <f t="shared" ca="1" si="44"/>
        <v>726.18838630000698</v>
      </c>
      <c r="P70" s="11">
        <f t="shared" ca="1" si="16"/>
        <v>70827.344250000373</v>
      </c>
      <c r="Q70" s="2">
        <f t="shared" ca="1" si="57"/>
        <v>5463.6333765000318</v>
      </c>
      <c r="R70" s="11">
        <f t="shared" ca="1" si="45"/>
        <v>573963.60875000164</v>
      </c>
      <c r="S70" s="2"/>
      <c r="W70" s="5">
        <f t="shared" ca="1" si="12"/>
        <v>1</v>
      </c>
      <c r="Y70" s="12">
        <f t="shared" ca="1" si="20"/>
        <v>-71000</v>
      </c>
      <c r="Z70" s="12">
        <f t="shared" ca="1" si="21"/>
        <v>-71508.511702150587</v>
      </c>
      <c r="AA70" s="2">
        <f t="shared" ca="1" si="22"/>
        <v>431455.09704785107</v>
      </c>
      <c r="AB70" s="2">
        <f t="shared" ca="1" si="46"/>
        <v>431455.09704785107</v>
      </c>
    </row>
    <row r="71" spans="4:28" x14ac:dyDescent="0.25">
      <c r="D71" s="4">
        <v>64</v>
      </c>
      <c r="E71" s="2">
        <f t="shared" ca="1" si="52"/>
        <v>847</v>
      </c>
      <c r="F71" s="5">
        <f t="shared" ca="1" si="40"/>
        <v>1.1440000000000055</v>
      </c>
      <c r="G71" s="2">
        <f t="shared" ca="1" si="53"/>
        <v>968.96800000000462</v>
      </c>
      <c r="H71" s="6">
        <f t="shared" ca="1" si="54"/>
        <v>42</v>
      </c>
      <c r="I71" s="5">
        <f t="shared" ca="1" si="41"/>
        <v>0.30666666666666487</v>
      </c>
      <c r="J71" s="13">
        <f t="shared" ca="1" si="55"/>
        <v>12</v>
      </c>
      <c r="K71" s="2">
        <f t="shared" ca="1" si="56"/>
        <v>11627.616000000056</v>
      </c>
      <c r="L71" s="11">
        <f t="shared" ca="1" si="15"/>
        <v>1359329.4910000034</v>
      </c>
      <c r="M71" s="2">
        <f t="shared" ca="1" si="42"/>
        <v>3930.1342080000195</v>
      </c>
      <c r="N71" s="2">
        <f t="shared" ca="1" si="43"/>
        <v>1125.5232000000112</v>
      </c>
      <c r="O71" s="16">
        <f t="shared" ca="1" si="44"/>
        <v>673.0628736000067</v>
      </c>
      <c r="P71" s="11">
        <f t="shared" ca="1" si="16"/>
        <v>71500.40712360038</v>
      </c>
      <c r="Q71" s="2">
        <f t="shared" ca="1" si="57"/>
        <v>5055.657408000031</v>
      </c>
      <c r="R71" s="11">
        <f t="shared" ca="1" si="45"/>
        <v>579019.26615800173</v>
      </c>
      <c r="S71" s="2"/>
      <c r="W71" s="5">
        <f t="shared" ca="1" si="12"/>
        <v>1</v>
      </c>
      <c r="Y71" s="12">
        <f t="shared" ca="1" si="20"/>
        <v>-71000</v>
      </c>
      <c r="Z71" s="12">
        <f t="shared" ca="1" si="21"/>
        <v>-71508.511702150587</v>
      </c>
      <c r="AA71" s="2">
        <f t="shared" ca="1" si="22"/>
        <v>436510.75445585116</v>
      </c>
      <c r="AB71" s="2">
        <f t="shared" ca="1" si="46"/>
        <v>436510.75445585116</v>
      </c>
    </row>
    <row r="72" spans="4:28" x14ac:dyDescent="0.25">
      <c r="D72" s="4">
        <v>65</v>
      </c>
      <c r="E72" s="2">
        <f t="shared" ca="1" si="52"/>
        <v>847</v>
      </c>
      <c r="F72" s="5">
        <f t="shared" ref="F72:F103" ca="1" si="58">F71+$B$10/12</f>
        <v>1.1462500000000055</v>
      </c>
      <c r="G72" s="2">
        <f t="shared" ca="1" si="53"/>
        <v>970.87375000000475</v>
      </c>
      <c r="H72" s="6">
        <f t="shared" ca="1" si="54"/>
        <v>42</v>
      </c>
      <c r="I72" s="5">
        <f t="shared" ref="I72:I103" ca="1" si="59">I71-$B$12/12</f>
        <v>0.29583333333333151</v>
      </c>
      <c r="J72" s="13">
        <f t="shared" ca="1" si="55"/>
        <v>12</v>
      </c>
      <c r="K72" s="2">
        <f t="shared" ca="1" si="56"/>
        <v>11650.485000000057</v>
      </c>
      <c r="L72" s="11">
        <f t="shared" ca="1" si="15"/>
        <v>1370979.9760000035</v>
      </c>
      <c r="M72" s="2">
        <f t="shared" ref="M72:M107" ca="1" si="60">K72*0.338</f>
        <v>3937.8639300000195</v>
      </c>
      <c r="N72" s="2">
        <f t="shared" ref="N72:N107" ca="1" si="61">(K72-(J72*500))*0.2</f>
        <v>1130.0970000000113</v>
      </c>
      <c r="O72" s="16">
        <f t="shared" ref="O72:O107" ca="1" si="62">(K72-(J72*500))*0.1196</f>
        <v>675.79800600000681</v>
      </c>
      <c r="P72" s="11">
        <f t="shared" ca="1" si="16"/>
        <v>72176.205129600392</v>
      </c>
      <c r="Q72" s="2">
        <f t="shared" ca="1" si="57"/>
        <v>5067.9609300000311</v>
      </c>
      <c r="R72" s="11">
        <f t="shared" ref="R72:R103" ca="1" si="63">R71+Q72</f>
        <v>584087.22708800179</v>
      </c>
      <c r="S72" s="2"/>
      <c r="W72" s="5">
        <f t="shared" ref="W72:W127" ca="1" si="64">W71+$B$11/12</f>
        <v>1</v>
      </c>
      <c r="Y72" s="12">
        <f t="shared" ca="1" si="20"/>
        <v>-71000</v>
      </c>
      <c r="Z72" s="12">
        <f t="shared" ca="1" si="21"/>
        <v>-71508.511702150587</v>
      </c>
      <c r="AA72" s="2">
        <f t="shared" ca="1" si="22"/>
        <v>441578.71538585122</v>
      </c>
      <c r="AB72" s="2">
        <f t="shared" ref="AB72:AB103" ca="1" si="65">AA72/POWER(1+$B$13/12,D72)</f>
        <v>441578.71538585122</v>
      </c>
    </row>
    <row r="73" spans="4:28" x14ac:dyDescent="0.25">
      <c r="D73" s="4">
        <v>66</v>
      </c>
      <c r="E73" s="2">
        <f t="shared" ca="1" si="52"/>
        <v>847</v>
      </c>
      <c r="F73" s="5">
        <f t="shared" ca="1" si="58"/>
        <v>1.1485000000000056</v>
      </c>
      <c r="G73" s="2">
        <f t="shared" ca="1" si="53"/>
        <v>972.77950000000476</v>
      </c>
      <c r="H73" s="6">
        <f t="shared" ca="1" si="54"/>
        <v>42</v>
      </c>
      <c r="I73" s="5">
        <f t="shared" ca="1" si="59"/>
        <v>0.28499999999999814</v>
      </c>
      <c r="J73" s="13">
        <f t="shared" ca="1" si="55"/>
        <v>11</v>
      </c>
      <c r="K73" s="2">
        <f t="shared" ca="1" si="56"/>
        <v>10700.574500000052</v>
      </c>
      <c r="L73" s="11">
        <f t="shared" ref="L73:L107" ca="1" si="66">L72+K73</f>
        <v>1381680.5505000036</v>
      </c>
      <c r="M73" s="2">
        <f t="shared" ca="1" si="60"/>
        <v>3616.7941810000175</v>
      </c>
      <c r="N73" s="2">
        <f t="shared" ca="1" si="61"/>
        <v>1040.1149000000103</v>
      </c>
      <c r="O73" s="16">
        <f t="shared" ca="1" si="62"/>
        <v>621.98871020000615</v>
      </c>
      <c r="P73" s="11">
        <f t="shared" ref="P73:P107" ca="1" si="67">P72+O73</f>
        <v>72798.193839800399</v>
      </c>
      <c r="Q73" s="2">
        <f t="shared" ca="1" si="57"/>
        <v>4656.909081000028</v>
      </c>
      <c r="R73" s="11">
        <f t="shared" ca="1" si="63"/>
        <v>588744.13616900181</v>
      </c>
      <c r="S73" s="2"/>
      <c r="W73" s="5">
        <f t="shared" ca="1" si="64"/>
        <v>1</v>
      </c>
      <c r="Y73" s="12">
        <f t="shared" ref="Y73:Y127" ca="1" si="68">Y72+S73</f>
        <v>-71000</v>
      </c>
      <c r="Z73" s="12">
        <f t="shared" ref="Z73:Z127" ca="1" si="69">Z72+F73*(T73+U73)</f>
        <v>-71508.511702150587</v>
      </c>
      <c r="AA73" s="2">
        <f t="shared" ref="AA73:AA107" ca="1" si="70">R73+Y73+Z73</f>
        <v>446235.62446685124</v>
      </c>
      <c r="AB73" s="2">
        <f t="shared" ca="1" si="65"/>
        <v>446235.62446685124</v>
      </c>
    </row>
    <row r="74" spans="4:28" x14ac:dyDescent="0.25">
      <c r="D74" s="4">
        <v>67</v>
      </c>
      <c r="E74" s="2">
        <f t="shared" ca="1" si="52"/>
        <v>847</v>
      </c>
      <c r="F74" s="5">
        <f t="shared" ca="1" si="58"/>
        <v>1.1507500000000057</v>
      </c>
      <c r="G74" s="2">
        <f t="shared" ca="1" si="53"/>
        <v>974.68525000000488</v>
      </c>
      <c r="H74" s="6">
        <f t="shared" ca="1" si="54"/>
        <v>42</v>
      </c>
      <c r="I74" s="5">
        <f t="shared" ca="1" si="59"/>
        <v>0.27416666666666478</v>
      </c>
      <c r="J74" s="13">
        <f t="shared" ca="1" si="55"/>
        <v>11</v>
      </c>
      <c r="K74" s="2">
        <f t="shared" ca="1" si="56"/>
        <v>10721.537750000054</v>
      </c>
      <c r="L74" s="11">
        <f t="shared" ca="1" si="66"/>
        <v>1392402.0882500038</v>
      </c>
      <c r="M74" s="2">
        <f t="shared" ca="1" si="60"/>
        <v>3623.8797595000187</v>
      </c>
      <c r="N74" s="2">
        <f t="shared" ca="1" si="61"/>
        <v>1044.3075500000109</v>
      </c>
      <c r="O74" s="16">
        <f t="shared" ca="1" si="62"/>
        <v>624.49591490000648</v>
      </c>
      <c r="P74" s="11">
        <f t="shared" ca="1" si="67"/>
        <v>73422.689754700405</v>
      </c>
      <c r="Q74" s="2">
        <f t="shared" ca="1" si="57"/>
        <v>4668.1873095000301</v>
      </c>
      <c r="R74" s="11">
        <f t="shared" ca="1" si="63"/>
        <v>593412.32347850187</v>
      </c>
      <c r="S74" s="2"/>
      <c r="W74" s="5">
        <f t="shared" ca="1" si="64"/>
        <v>1</v>
      </c>
      <c r="Y74" s="12">
        <f t="shared" ca="1" si="68"/>
        <v>-71000</v>
      </c>
      <c r="Z74" s="12">
        <f t="shared" ca="1" si="69"/>
        <v>-71508.511702150587</v>
      </c>
      <c r="AA74" s="2">
        <f t="shared" ca="1" si="70"/>
        <v>450903.8117763513</v>
      </c>
      <c r="AB74" s="2">
        <f t="shared" ca="1" si="65"/>
        <v>450903.8117763513</v>
      </c>
    </row>
    <row r="75" spans="4:28" x14ac:dyDescent="0.25">
      <c r="D75" s="4">
        <v>68</v>
      </c>
      <c r="E75" s="2">
        <f t="shared" ca="1" si="52"/>
        <v>847</v>
      </c>
      <c r="F75" s="5">
        <f t="shared" ca="1" si="58"/>
        <v>1.1530000000000058</v>
      </c>
      <c r="G75" s="2">
        <f t="shared" ca="1" si="53"/>
        <v>976.5910000000049</v>
      </c>
      <c r="H75" s="6">
        <f t="shared" ca="1" si="54"/>
        <v>42</v>
      </c>
      <c r="I75" s="5">
        <f t="shared" ca="1" si="59"/>
        <v>0.26333333333333142</v>
      </c>
      <c r="J75" s="13">
        <f t="shared" ca="1" si="55"/>
        <v>11</v>
      </c>
      <c r="K75" s="2">
        <f t="shared" ca="1" si="56"/>
        <v>10742.501000000055</v>
      </c>
      <c r="L75" s="11">
        <f t="shared" ca="1" si="66"/>
        <v>1403144.5892500039</v>
      </c>
      <c r="M75" s="2">
        <f t="shared" ca="1" si="60"/>
        <v>3630.9653380000186</v>
      </c>
      <c r="N75" s="2">
        <f t="shared" ca="1" si="61"/>
        <v>1048.5002000000111</v>
      </c>
      <c r="O75" s="16">
        <f t="shared" ca="1" si="62"/>
        <v>627.00311960000658</v>
      </c>
      <c r="P75" s="11">
        <f t="shared" ca="1" si="67"/>
        <v>74049.69287430041</v>
      </c>
      <c r="Q75" s="2">
        <f t="shared" ca="1" si="57"/>
        <v>4679.4655380000295</v>
      </c>
      <c r="R75" s="11">
        <f t="shared" ca="1" si="63"/>
        <v>598091.78901650186</v>
      </c>
      <c r="S75" s="2"/>
      <c r="W75" s="5">
        <f t="shared" ca="1" si="64"/>
        <v>1</v>
      </c>
      <c r="Y75" s="12">
        <f t="shared" ca="1" si="68"/>
        <v>-71000</v>
      </c>
      <c r="Z75" s="12">
        <f t="shared" ca="1" si="69"/>
        <v>-71508.511702150587</v>
      </c>
      <c r="AA75" s="2">
        <f t="shared" ca="1" si="70"/>
        <v>455583.27731435129</v>
      </c>
      <c r="AB75" s="2">
        <f t="shared" ca="1" si="65"/>
        <v>455583.27731435129</v>
      </c>
    </row>
    <row r="76" spans="4:28" x14ac:dyDescent="0.25">
      <c r="D76" s="4">
        <v>69</v>
      </c>
      <c r="E76" s="2">
        <f t="shared" ca="1" si="52"/>
        <v>847</v>
      </c>
      <c r="F76" s="5">
        <f t="shared" ca="1" si="58"/>
        <v>1.1552500000000059</v>
      </c>
      <c r="G76" s="2">
        <f t="shared" ca="1" si="53"/>
        <v>978.49675000000502</v>
      </c>
      <c r="H76" s="6">
        <f t="shared" ca="1" si="54"/>
        <v>42</v>
      </c>
      <c r="I76" s="5">
        <f t="shared" ca="1" si="59"/>
        <v>0.25249999999999806</v>
      </c>
      <c r="J76" s="13">
        <f t="shared" ca="1" si="55"/>
        <v>10</v>
      </c>
      <c r="K76" s="2">
        <f t="shared" ca="1" si="56"/>
        <v>9784.9675000000498</v>
      </c>
      <c r="L76" s="11">
        <f t="shared" ca="1" si="66"/>
        <v>1412929.5567500039</v>
      </c>
      <c r="M76" s="2">
        <f t="shared" ca="1" si="60"/>
        <v>3307.3190150000169</v>
      </c>
      <c r="N76" s="2">
        <f t="shared" ca="1" si="61"/>
        <v>956.99350000001004</v>
      </c>
      <c r="O76" s="16">
        <f t="shared" ca="1" si="62"/>
        <v>572.28211300000589</v>
      </c>
      <c r="P76" s="11">
        <f t="shared" ca="1" si="67"/>
        <v>74621.974987300418</v>
      </c>
      <c r="Q76" s="2">
        <f t="shared" ca="1" si="57"/>
        <v>4264.3125150000269</v>
      </c>
      <c r="R76" s="11">
        <f t="shared" ca="1" si="63"/>
        <v>602356.10153150186</v>
      </c>
      <c r="S76" s="2"/>
      <c r="W76" s="5">
        <f t="shared" ca="1" si="64"/>
        <v>1</v>
      </c>
      <c r="Y76" s="12">
        <f t="shared" ca="1" si="68"/>
        <v>-71000</v>
      </c>
      <c r="Z76" s="12">
        <f t="shared" ca="1" si="69"/>
        <v>-71508.511702150587</v>
      </c>
      <c r="AA76" s="2">
        <f t="shared" ca="1" si="70"/>
        <v>459847.58982935129</v>
      </c>
      <c r="AB76" s="2">
        <f t="shared" ca="1" si="65"/>
        <v>459847.58982935129</v>
      </c>
    </row>
    <row r="77" spans="4:28" x14ac:dyDescent="0.25">
      <c r="D77" s="4">
        <v>70</v>
      </c>
      <c r="E77" s="2">
        <f t="shared" ref="E77:E97" ca="1" si="71">E76</f>
        <v>847</v>
      </c>
      <c r="F77" s="5">
        <f t="shared" ca="1" si="58"/>
        <v>1.157500000000006</v>
      </c>
      <c r="G77" s="2">
        <f t="shared" ref="G77:G97" ca="1" si="72">E77*F77</f>
        <v>980.40250000000503</v>
      </c>
      <c r="H77" s="6">
        <f t="shared" ref="H77:H97" ca="1" si="73">H76</f>
        <v>42</v>
      </c>
      <c r="I77" s="5">
        <f t="shared" ca="1" si="59"/>
        <v>0.24166666666666473</v>
      </c>
      <c r="J77" s="13">
        <f t="shared" ref="J77:J97" ca="1" si="74">MAX(0,INT(H77*I77))</f>
        <v>10</v>
      </c>
      <c r="K77" s="2">
        <f t="shared" ref="K77:K97" ca="1" si="75">J77*G77</f>
        <v>9804.0250000000506</v>
      </c>
      <c r="L77" s="11">
        <f t="shared" ca="1" si="66"/>
        <v>1422733.5817500041</v>
      </c>
      <c r="M77" s="2">
        <f t="shared" ca="1" si="60"/>
        <v>3313.7604500000175</v>
      </c>
      <c r="N77" s="2">
        <f t="shared" ca="1" si="61"/>
        <v>960.80500000001018</v>
      </c>
      <c r="O77" s="16">
        <f t="shared" ca="1" si="62"/>
        <v>574.56139000000599</v>
      </c>
      <c r="P77" s="11">
        <f t="shared" ca="1" si="67"/>
        <v>75196.536377300421</v>
      </c>
      <c r="Q77" s="2">
        <f t="shared" ref="Q77:Q97" ca="1" si="76">M77+N77</f>
        <v>4274.5654500000273</v>
      </c>
      <c r="R77" s="11">
        <f t="shared" ca="1" si="63"/>
        <v>606630.66698150185</v>
      </c>
      <c r="S77" s="2"/>
      <c r="W77" s="5">
        <f t="shared" ca="1" si="64"/>
        <v>1</v>
      </c>
      <c r="Y77" s="12">
        <f t="shared" ca="1" si="68"/>
        <v>-71000</v>
      </c>
      <c r="Z77" s="12">
        <f t="shared" ca="1" si="69"/>
        <v>-71508.511702150587</v>
      </c>
      <c r="AA77" s="2">
        <f t="shared" ca="1" si="70"/>
        <v>464122.15527935128</v>
      </c>
      <c r="AB77" s="2">
        <f t="shared" ca="1" si="65"/>
        <v>464122.15527935128</v>
      </c>
    </row>
    <row r="78" spans="4:28" x14ac:dyDescent="0.25">
      <c r="D78" s="4">
        <v>71</v>
      </c>
      <c r="E78" s="2">
        <f t="shared" ca="1" si="71"/>
        <v>847</v>
      </c>
      <c r="F78" s="5">
        <f t="shared" ca="1" si="58"/>
        <v>1.1597500000000061</v>
      </c>
      <c r="G78" s="2">
        <f t="shared" ca="1" si="72"/>
        <v>982.30825000000516</v>
      </c>
      <c r="H78" s="6">
        <f t="shared" ca="1" si="73"/>
        <v>42</v>
      </c>
      <c r="I78" s="5">
        <f t="shared" ca="1" si="59"/>
        <v>0.23083333333333139</v>
      </c>
      <c r="J78" s="13">
        <f t="shared" ca="1" si="74"/>
        <v>9</v>
      </c>
      <c r="K78" s="2">
        <f t="shared" ca="1" si="75"/>
        <v>8840.7742500000459</v>
      </c>
      <c r="L78" s="11">
        <f t="shared" ca="1" si="66"/>
        <v>1431574.3560000041</v>
      </c>
      <c r="M78" s="2">
        <f t="shared" ca="1" si="60"/>
        <v>2988.1816965000157</v>
      </c>
      <c r="N78" s="2">
        <f t="shared" ca="1" si="61"/>
        <v>868.15485000000922</v>
      </c>
      <c r="O78" s="16">
        <f t="shared" ca="1" si="62"/>
        <v>519.15660030000549</v>
      </c>
      <c r="P78" s="11">
        <f t="shared" ca="1" si="67"/>
        <v>75715.692977600425</v>
      </c>
      <c r="Q78" s="2">
        <f t="shared" ca="1" si="76"/>
        <v>3856.3365465000252</v>
      </c>
      <c r="R78" s="11">
        <f t="shared" ca="1" si="63"/>
        <v>610487.00352800183</v>
      </c>
      <c r="S78" s="2"/>
      <c r="W78" s="5">
        <f t="shared" ca="1" si="64"/>
        <v>1</v>
      </c>
      <c r="Y78" s="12">
        <f t="shared" ca="1" si="68"/>
        <v>-71000</v>
      </c>
      <c r="Z78" s="12">
        <f t="shared" ca="1" si="69"/>
        <v>-71508.511702150587</v>
      </c>
      <c r="AA78" s="2">
        <f t="shared" ca="1" si="70"/>
        <v>467978.49182585126</v>
      </c>
      <c r="AB78" s="2">
        <f t="shared" ca="1" si="65"/>
        <v>467978.49182585126</v>
      </c>
    </row>
    <row r="79" spans="4:28" x14ac:dyDescent="0.25">
      <c r="D79" s="4">
        <v>72</v>
      </c>
      <c r="E79" s="2">
        <f t="shared" ca="1" si="71"/>
        <v>847</v>
      </c>
      <c r="F79" s="5">
        <f t="shared" ca="1" si="58"/>
        <v>1.1620000000000061</v>
      </c>
      <c r="G79" s="2">
        <f t="shared" ca="1" si="72"/>
        <v>984.21400000000517</v>
      </c>
      <c r="H79" s="6">
        <f t="shared" ca="1" si="73"/>
        <v>42</v>
      </c>
      <c r="I79" s="5">
        <f t="shared" ca="1" si="59"/>
        <v>0.21999999999999806</v>
      </c>
      <c r="J79" s="13">
        <f t="shared" ca="1" si="74"/>
        <v>9</v>
      </c>
      <c r="K79" s="2">
        <f t="shared" ca="1" si="75"/>
        <v>8857.9260000000468</v>
      </c>
      <c r="L79" s="11">
        <f t="shared" ca="1" si="66"/>
        <v>1440432.2820000041</v>
      </c>
      <c r="M79" s="2">
        <f t="shared" ca="1" si="60"/>
        <v>2993.9789880000162</v>
      </c>
      <c r="N79" s="2">
        <f t="shared" ca="1" si="61"/>
        <v>871.58520000000942</v>
      </c>
      <c r="O79" s="16">
        <f t="shared" ca="1" si="62"/>
        <v>521.20794960000558</v>
      </c>
      <c r="P79" s="11">
        <f t="shared" ca="1" si="67"/>
        <v>76236.900927200433</v>
      </c>
      <c r="Q79" s="2">
        <f t="shared" ca="1" si="76"/>
        <v>3865.5641880000258</v>
      </c>
      <c r="R79" s="11">
        <f t="shared" ca="1" si="63"/>
        <v>614352.56771600188</v>
      </c>
      <c r="S79" s="2"/>
      <c r="W79" s="5">
        <f t="shared" ca="1" si="64"/>
        <v>1</v>
      </c>
      <c r="Y79" s="12">
        <f t="shared" ca="1" si="68"/>
        <v>-71000</v>
      </c>
      <c r="Z79" s="12">
        <f t="shared" ca="1" si="69"/>
        <v>-71508.511702150587</v>
      </c>
      <c r="AA79" s="2">
        <f t="shared" ca="1" si="70"/>
        <v>471844.05601385131</v>
      </c>
      <c r="AB79" s="2">
        <f t="shared" ca="1" si="65"/>
        <v>471844.05601385131</v>
      </c>
    </row>
    <row r="80" spans="4:28" x14ac:dyDescent="0.25">
      <c r="D80" s="4">
        <v>73</v>
      </c>
      <c r="E80" s="2">
        <f t="shared" ca="1" si="71"/>
        <v>847</v>
      </c>
      <c r="F80" s="5">
        <f t="shared" ca="1" si="58"/>
        <v>1.1642500000000062</v>
      </c>
      <c r="G80" s="2">
        <f t="shared" ca="1" si="72"/>
        <v>986.1197500000053</v>
      </c>
      <c r="H80" s="6">
        <f t="shared" ca="1" si="73"/>
        <v>42</v>
      </c>
      <c r="I80" s="5">
        <f t="shared" ca="1" si="59"/>
        <v>0.20916666666666472</v>
      </c>
      <c r="J80" s="13">
        <f t="shared" ca="1" si="74"/>
        <v>8</v>
      </c>
      <c r="K80" s="2">
        <f t="shared" ca="1" si="75"/>
        <v>7888.9580000000424</v>
      </c>
      <c r="L80" s="11">
        <f t="shared" ca="1" si="66"/>
        <v>1448321.2400000042</v>
      </c>
      <c r="M80" s="2">
        <f t="shared" ca="1" si="60"/>
        <v>2666.4678040000144</v>
      </c>
      <c r="N80" s="2">
        <f t="shared" ca="1" si="61"/>
        <v>777.79160000000854</v>
      </c>
      <c r="O80" s="16">
        <f t="shared" ca="1" si="62"/>
        <v>465.11937680000506</v>
      </c>
      <c r="P80" s="11">
        <f t="shared" ca="1" si="67"/>
        <v>76702.020304000442</v>
      </c>
      <c r="Q80" s="2">
        <f t="shared" ca="1" si="76"/>
        <v>3444.2594040000231</v>
      </c>
      <c r="R80" s="11">
        <f t="shared" ca="1" si="63"/>
        <v>617796.82712000189</v>
      </c>
      <c r="S80" s="2"/>
      <c r="W80" s="5">
        <f t="shared" ca="1" si="64"/>
        <v>1</v>
      </c>
      <c r="Y80" s="12">
        <f t="shared" ca="1" si="68"/>
        <v>-71000</v>
      </c>
      <c r="Z80" s="12">
        <f t="shared" ca="1" si="69"/>
        <v>-71508.511702150587</v>
      </c>
      <c r="AA80" s="2">
        <f t="shared" ca="1" si="70"/>
        <v>475288.31541785132</v>
      </c>
      <c r="AB80" s="2">
        <f t="shared" ca="1" si="65"/>
        <v>475288.31541785132</v>
      </c>
    </row>
    <row r="81" spans="4:28" x14ac:dyDescent="0.25">
      <c r="D81" s="4">
        <v>74</v>
      </c>
      <c r="E81" s="2">
        <f t="shared" ca="1" si="71"/>
        <v>847</v>
      </c>
      <c r="F81" s="5">
        <f t="shared" ca="1" si="58"/>
        <v>1.1665000000000063</v>
      </c>
      <c r="G81" s="2">
        <f t="shared" ca="1" si="72"/>
        <v>988.02550000000531</v>
      </c>
      <c r="H81" s="6">
        <f t="shared" ca="1" si="73"/>
        <v>42</v>
      </c>
      <c r="I81" s="5">
        <f t="shared" ca="1" si="59"/>
        <v>0.19833333333333139</v>
      </c>
      <c r="J81" s="13">
        <f t="shared" ca="1" si="74"/>
        <v>8</v>
      </c>
      <c r="K81" s="2">
        <f t="shared" ca="1" si="75"/>
        <v>7904.2040000000425</v>
      </c>
      <c r="L81" s="11">
        <f t="shared" ca="1" si="66"/>
        <v>1456225.4440000043</v>
      </c>
      <c r="M81" s="2">
        <f t="shared" ca="1" si="60"/>
        <v>2671.6209520000143</v>
      </c>
      <c r="N81" s="2">
        <f t="shared" ca="1" si="61"/>
        <v>780.84080000000858</v>
      </c>
      <c r="O81" s="16">
        <f t="shared" ca="1" si="62"/>
        <v>466.94279840000507</v>
      </c>
      <c r="P81" s="11">
        <f t="shared" ca="1" si="67"/>
        <v>77168.963102400448</v>
      </c>
      <c r="Q81" s="2">
        <f t="shared" ca="1" si="76"/>
        <v>3452.4617520000229</v>
      </c>
      <c r="R81" s="11">
        <f t="shared" ca="1" si="63"/>
        <v>621249.28887200193</v>
      </c>
      <c r="S81" s="2"/>
      <c r="W81" s="5">
        <f t="shared" ca="1" si="64"/>
        <v>1</v>
      </c>
      <c r="Y81" s="12">
        <f t="shared" ca="1" si="68"/>
        <v>-71000</v>
      </c>
      <c r="Z81" s="12">
        <f t="shared" ca="1" si="69"/>
        <v>-71508.511702150587</v>
      </c>
      <c r="AA81" s="2">
        <f t="shared" ca="1" si="70"/>
        <v>478740.77716985135</v>
      </c>
      <c r="AB81" s="2">
        <f t="shared" ca="1" si="65"/>
        <v>478740.77716985135</v>
      </c>
    </row>
    <row r="82" spans="4:28" x14ac:dyDescent="0.25">
      <c r="D82" s="4">
        <v>75</v>
      </c>
      <c r="E82" s="2">
        <f t="shared" ca="1" si="71"/>
        <v>847</v>
      </c>
      <c r="F82" s="5">
        <f t="shared" ca="1" si="58"/>
        <v>1.1687500000000064</v>
      </c>
      <c r="G82" s="2">
        <f t="shared" ca="1" si="72"/>
        <v>989.93125000000543</v>
      </c>
      <c r="H82" s="6">
        <f t="shared" ca="1" si="73"/>
        <v>42</v>
      </c>
      <c r="I82" s="5">
        <f t="shared" ca="1" si="59"/>
        <v>0.18749999999999806</v>
      </c>
      <c r="J82" s="13">
        <f t="shared" ca="1" si="74"/>
        <v>7</v>
      </c>
      <c r="K82" s="2">
        <f t="shared" ca="1" si="75"/>
        <v>6929.5187500000384</v>
      </c>
      <c r="L82" s="11">
        <f t="shared" ca="1" si="66"/>
        <v>1463154.9627500044</v>
      </c>
      <c r="M82" s="2">
        <f t="shared" ca="1" si="60"/>
        <v>2342.177337500013</v>
      </c>
      <c r="N82" s="2">
        <f t="shared" ca="1" si="61"/>
        <v>685.90375000000768</v>
      </c>
      <c r="O82" s="16">
        <f t="shared" ca="1" si="62"/>
        <v>410.17044250000458</v>
      </c>
      <c r="P82" s="11">
        <f t="shared" ca="1" si="67"/>
        <v>77579.133544900455</v>
      </c>
      <c r="Q82" s="2">
        <f t="shared" ca="1" si="76"/>
        <v>3028.0810875000207</v>
      </c>
      <c r="R82" s="11">
        <f t="shared" ca="1" si="63"/>
        <v>624277.3699595019</v>
      </c>
      <c r="S82" s="2"/>
      <c r="W82" s="5">
        <f t="shared" ca="1" si="64"/>
        <v>1</v>
      </c>
      <c r="Y82" s="12">
        <f t="shared" ca="1" si="68"/>
        <v>-71000</v>
      </c>
      <c r="Z82" s="12">
        <f t="shared" ca="1" si="69"/>
        <v>-71508.511702150587</v>
      </c>
      <c r="AA82" s="2">
        <f t="shared" ca="1" si="70"/>
        <v>481768.85825735133</v>
      </c>
      <c r="AB82" s="2">
        <f t="shared" ca="1" si="65"/>
        <v>481768.85825735133</v>
      </c>
    </row>
    <row r="83" spans="4:28" x14ac:dyDescent="0.25">
      <c r="D83" s="4">
        <v>76</v>
      </c>
      <c r="E83" s="2">
        <f t="shared" ca="1" si="71"/>
        <v>847</v>
      </c>
      <c r="F83" s="5">
        <f t="shared" ca="1" si="58"/>
        <v>1.1710000000000065</v>
      </c>
      <c r="G83" s="2">
        <f t="shared" ca="1" si="72"/>
        <v>991.83700000000545</v>
      </c>
      <c r="H83" s="6">
        <f t="shared" ca="1" si="73"/>
        <v>42</v>
      </c>
      <c r="I83" s="5">
        <f t="shared" ca="1" si="59"/>
        <v>0.17666666666666472</v>
      </c>
      <c r="J83" s="13">
        <f t="shared" ca="1" si="74"/>
        <v>7</v>
      </c>
      <c r="K83" s="2">
        <f t="shared" ca="1" si="75"/>
        <v>6942.8590000000386</v>
      </c>
      <c r="L83" s="11">
        <f t="shared" ca="1" si="66"/>
        <v>1470097.8217500043</v>
      </c>
      <c r="M83" s="2">
        <f t="shared" ca="1" si="60"/>
        <v>2346.6863420000132</v>
      </c>
      <c r="N83" s="2">
        <f t="shared" ca="1" si="61"/>
        <v>688.57180000000778</v>
      </c>
      <c r="O83" s="16">
        <f t="shared" ca="1" si="62"/>
        <v>411.76593640000459</v>
      </c>
      <c r="P83" s="11">
        <f t="shared" ca="1" si="67"/>
        <v>77990.899481300454</v>
      </c>
      <c r="Q83" s="2">
        <f t="shared" ca="1" si="76"/>
        <v>3035.2581420000211</v>
      </c>
      <c r="R83" s="11">
        <f t="shared" ca="1" si="63"/>
        <v>627312.62810150196</v>
      </c>
      <c r="S83" s="2"/>
      <c r="W83" s="5">
        <f t="shared" ca="1" si="64"/>
        <v>1</v>
      </c>
      <c r="Y83" s="12">
        <f t="shared" ca="1" si="68"/>
        <v>-71000</v>
      </c>
      <c r="Z83" s="12">
        <f t="shared" ca="1" si="69"/>
        <v>-71508.511702150587</v>
      </c>
      <c r="AA83" s="2">
        <f t="shared" ca="1" si="70"/>
        <v>484804.11639935139</v>
      </c>
      <c r="AB83" s="2">
        <f t="shared" ca="1" si="65"/>
        <v>484804.11639935139</v>
      </c>
    </row>
    <row r="84" spans="4:28" x14ac:dyDescent="0.25">
      <c r="D84" s="4">
        <v>77</v>
      </c>
      <c r="E84" s="2">
        <f t="shared" ca="1" si="71"/>
        <v>847</v>
      </c>
      <c r="F84" s="5">
        <f t="shared" ca="1" si="58"/>
        <v>1.1732500000000066</v>
      </c>
      <c r="G84" s="2">
        <f t="shared" ca="1" si="72"/>
        <v>993.74275000000557</v>
      </c>
      <c r="H84" s="6">
        <f t="shared" ca="1" si="73"/>
        <v>42</v>
      </c>
      <c r="I84" s="5">
        <f t="shared" ca="1" si="59"/>
        <v>0.16583333333333139</v>
      </c>
      <c r="J84" s="13">
        <f t="shared" ca="1" si="74"/>
        <v>6</v>
      </c>
      <c r="K84" s="2">
        <f t="shared" ca="1" si="75"/>
        <v>5962.456500000033</v>
      </c>
      <c r="L84" s="11">
        <f t="shared" ca="1" si="66"/>
        <v>1476060.2782500044</v>
      </c>
      <c r="M84" s="2">
        <f t="shared" ca="1" si="60"/>
        <v>2015.3102970000114</v>
      </c>
      <c r="N84" s="2">
        <f t="shared" ca="1" si="61"/>
        <v>592.49130000000662</v>
      </c>
      <c r="O84" s="16">
        <f t="shared" ca="1" si="62"/>
        <v>354.30979740000396</v>
      </c>
      <c r="P84" s="11">
        <f t="shared" ca="1" si="67"/>
        <v>78345.209278700451</v>
      </c>
      <c r="Q84" s="2">
        <f t="shared" ca="1" si="76"/>
        <v>2607.8015970000179</v>
      </c>
      <c r="R84" s="11">
        <f t="shared" ca="1" si="63"/>
        <v>629920.42969850195</v>
      </c>
      <c r="S84" s="2"/>
      <c r="W84" s="5">
        <f t="shared" ca="1" si="64"/>
        <v>1</v>
      </c>
      <c r="Y84" s="12">
        <f t="shared" ca="1" si="68"/>
        <v>-71000</v>
      </c>
      <c r="Z84" s="12">
        <f t="shared" ca="1" si="69"/>
        <v>-71508.511702150587</v>
      </c>
      <c r="AA84" s="2">
        <f t="shared" ca="1" si="70"/>
        <v>487411.91799635137</v>
      </c>
      <c r="AB84" s="2">
        <f t="shared" ca="1" si="65"/>
        <v>487411.91799635137</v>
      </c>
    </row>
    <row r="85" spans="4:28" x14ac:dyDescent="0.25">
      <c r="D85" s="4">
        <v>78</v>
      </c>
      <c r="E85" s="2">
        <f t="shared" ca="1" si="71"/>
        <v>847</v>
      </c>
      <c r="F85" s="5">
        <f t="shared" ca="1" si="58"/>
        <v>1.1755000000000067</v>
      </c>
      <c r="G85" s="2">
        <f t="shared" ca="1" si="72"/>
        <v>995.64850000000558</v>
      </c>
      <c r="H85" s="6">
        <f t="shared" ca="1" si="73"/>
        <v>42</v>
      </c>
      <c r="I85" s="5">
        <f t="shared" ca="1" si="59"/>
        <v>0.15499999999999806</v>
      </c>
      <c r="J85" s="13">
        <f t="shared" ca="1" si="74"/>
        <v>6</v>
      </c>
      <c r="K85" s="2">
        <f t="shared" ca="1" si="75"/>
        <v>5973.8910000000333</v>
      </c>
      <c r="L85" s="11">
        <f t="shared" ca="1" si="66"/>
        <v>1482034.1692500045</v>
      </c>
      <c r="M85" s="2">
        <f t="shared" ca="1" si="60"/>
        <v>2019.1751580000114</v>
      </c>
      <c r="N85" s="2">
        <f t="shared" ca="1" si="61"/>
        <v>594.77820000000668</v>
      </c>
      <c r="O85" s="16">
        <f t="shared" ca="1" si="62"/>
        <v>355.67736360000396</v>
      </c>
      <c r="P85" s="11">
        <f t="shared" ca="1" si="67"/>
        <v>78700.886642300451</v>
      </c>
      <c r="Q85" s="2">
        <f t="shared" ca="1" si="76"/>
        <v>2613.9533580000179</v>
      </c>
      <c r="R85" s="11">
        <f t="shared" ca="1" si="63"/>
        <v>632534.38305650197</v>
      </c>
      <c r="S85" s="2"/>
      <c r="W85" s="5">
        <f t="shared" ca="1" si="64"/>
        <v>1</v>
      </c>
      <c r="Y85" s="12">
        <f t="shared" ca="1" si="68"/>
        <v>-71000</v>
      </c>
      <c r="Z85" s="12">
        <f t="shared" ca="1" si="69"/>
        <v>-71508.511702150587</v>
      </c>
      <c r="AA85" s="2">
        <f t="shared" ca="1" si="70"/>
        <v>490025.8713543514</v>
      </c>
      <c r="AB85" s="2">
        <f t="shared" ca="1" si="65"/>
        <v>490025.8713543514</v>
      </c>
    </row>
    <row r="86" spans="4:28" x14ac:dyDescent="0.25">
      <c r="D86" s="4">
        <v>79</v>
      </c>
      <c r="E86" s="2">
        <f t="shared" ca="1" si="71"/>
        <v>847</v>
      </c>
      <c r="F86" s="5">
        <f t="shared" ca="1" si="58"/>
        <v>1.1777500000000067</v>
      </c>
      <c r="G86" s="2">
        <f t="shared" ca="1" si="72"/>
        <v>997.55425000000571</v>
      </c>
      <c r="H86" s="6">
        <f t="shared" ca="1" si="73"/>
        <v>42</v>
      </c>
      <c r="I86" s="5">
        <f t="shared" ca="1" si="59"/>
        <v>0.14416666666666472</v>
      </c>
      <c r="J86" s="13">
        <f t="shared" ca="1" si="74"/>
        <v>6</v>
      </c>
      <c r="K86" s="2">
        <f t="shared" ca="1" si="75"/>
        <v>5985.3255000000345</v>
      </c>
      <c r="L86" s="11">
        <f t="shared" ca="1" si="66"/>
        <v>1488019.4947500045</v>
      </c>
      <c r="M86" s="2">
        <f t="shared" ca="1" si="60"/>
        <v>2023.0400190000119</v>
      </c>
      <c r="N86" s="2">
        <f t="shared" ca="1" si="61"/>
        <v>597.06510000000696</v>
      </c>
      <c r="O86" s="16">
        <f t="shared" ca="1" si="62"/>
        <v>357.04492980000413</v>
      </c>
      <c r="P86" s="11">
        <f t="shared" ca="1" si="67"/>
        <v>79057.931572100453</v>
      </c>
      <c r="Q86" s="2">
        <f t="shared" ca="1" si="76"/>
        <v>2620.1051190000189</v>
      </c>
      <c r="R86" s="11">
        <f t="shared" ca="1" si="63"/>
        <v>635154.48817550205</v>
      </c>
      <c r="S86" s="2"/>
      <c r="W86" s="5">
        <f t="shared" ca="1" si="64"/>
        <v>1</v>
      </c>
      <c r="Y86" s="12">
        <f t="shared" ca="1" si="68"/>
        <v>-71000</v>
      </c>
      <c r="Z86" s="12">
        <f t="shared" ca="1" si="69"/>
        <v>-71508.511702150587</v>
      </c>
      <c r="AA86" s="2">
        <f t="shared" ca="1" si="70"/>
        <v>492645.97647335147</v>
      </c>
      <c r="AB86" s="2">
        <f t="shared" ca="1" si="65"/>
        <v>492645.97647335147</v>
      </c>
    </row>
    <row r="87" spans="4:28" x14ac:dyDescent="0.25">
      <c r="D87" s="4">
        <v>80</v>
      </c>
      <c r="E87" s="2">
        <f t="shared" ca="1" si="71"/>
        <v>847</v>
      </c>
      <c r="F87" s="5">
        <f t="shared" ca="1" si="58"/>
        <v>1.1800000000000068</v>
      </c>
      <c r="G87" s="2">
        <f t="shared" ca="1" si="72"/>
        <v>999.46000000000572</v>
      </c>
      <c r="H87" s="6">
        <f t="shared" ca="1" si="73"/>
        <v>42</v>
      </c>
      <c r="I87" s="5">
        <f t="shared" ca="1" si="59"/>
        <v>0.13333333333333139</v>
      </c>
      <c r="J87" s="13">
        <f t="shared" ca="1" si="74"/>
        <v>5</v>
      </c>
      <c r="K87" s="2">
        <f t="shared" ca="1" si="75"/>
        <v>4997.3000000000284</v>
      </c>
      <c r="L87" s="11">
        <f t="shared" ca="1" si="66"/>
        <v>1493016.7947500045</v>
      </c>
      <c r="M87" s="2">
        <f t="shared" ca="1" si="60"/>
        <v>1689.0874000000097</v>
      </c>
      <c r="N87" s="2">
        <f t="shared" ca="1" si="61"/>
        <v>499.46000000000572</v>
      </c>
      <c r="O87" s="16">
        <f t="shared" ca="1" si="62"/>
        <v>298.6770800000034</v>
      </c>
      <c r="P87" s="11">
        <f t="shared" ca="1" si="67"/>
        <v>79356.608652100462</v>
      </c>
      <c r="Q87" s="2">
        <f t="shared" ca="1" si="76"/>
        <v>2188.5474000000154</v>
      </c>
      <c r="R87" s="11">
        <f t="shared" ca="1" si="63"/>
        <v>637343.03557550209</v>
      </c>
      <c r="S87" s="2"/>
      <c r="W87" s="5">
        <f t="shared" ca="1" si="64"/>
        <v>1</v>
      </c>
      <c r="Y87" s="12">
        <f t="shared" ca="1" si="68"/>
        <v>-71000</v>
      </c>
      <c r="Z87" s="12">
        <f t="shared" ca="1" si="69"/>
        <v>-71508.511702150587</v>
      </c>
      <c r="AA87" s="2">
        <f t="shared" ca="1" si="70"/>
        <v>494834.52387335151</v>
      </c>
      <c r="AB87" s="2">
        <f t="shared" ca="1" si="65"/>
        <v>494834.52387335151</v>
      </c>
    </row>
    <row r="88" spans="4:28" x14ac:dyDescent="0.25">
      <c r="D88" s="4">
        <v>81</v>
      </c>
      <c r="E88" s="2">
        <f t="shared" ca="1" si="71"/>
        <v>847</v>
      </c>
      <c r="F88" s="5">
        <f t="shared" ca="1" si="58"/>
        <v>1.1822500000000069</v>
      </c>
      <c r="G88" s="2">
        <f t="shared" ca="1" si="72"/>
        <v>1001.3657500000058</v>
      </c>
      <c r="H88" s="6">
        <f t="shared" ca="1" si="73"/>
        <v>42</v>
      </c>
      <c r="I88" s="5">
        <f t="shared" ca="1" si="59"/>
        <v>0.12249999999999805</v>
      </c>
      <c r="J88" s="13">
        <f t="shared" ca="1" si="74"/>
        <v>5</v>
      </c>
      <c r="K88" s="2">
        <f t="shared" ca="1" si="75"/>
        <v>5006.8287500000297</v>
      </c>
      <c r="L88" s="11">
        <f t="shared" ca="1" si="66"/>
        <v>1498023.6235000046</v>
      </c>
      <c r="M88" s="2">
        <f t="shared" ca="1" si="60"/>
        <v>1692.3081175000102</v>
      </c>
      <c r="N88" s="2">
        <f t="shared" ca="1" si="61"/>
        <v>501.36575000000596</v>
      </c>
      <c r="O88" s="16">
        <f t="shared" ca="1" si="62"/>
        <v>299.81671850000356</v>
      </c>
      <c r="P88" s="11">
        <f t="shared" ca="1" si="67"/>
        <v>79656.425370600467</v>
      </c>
      <c r="Q88" s="2">
        <f t="shared" ca="1" si="76"/>
        <v>2193.6738675000161</v>
      </c>
      <c r="R88" s="11">
        <f t="shared" ca="1" si="63"/>
        <v>639536.70944300212</v>
      </c>
      <c r="S88" s="2"/>
      <c r="W88" s="5">
        <f t="shared" ca="1" si="64"/>
        <v>1</v>
      </c>
      <c r="Y88" s="12">
        <f t="shared" ca="1" si="68"/>
        <v>-71000</v>
      </c>
      <c r="Z88" s="12">
        <f t="shared" ca="1" si="69"/>
        <v>-71508.511702150587</v>
      </c>
      <c r="AA88" s="2">
        <f t="shared" ca="1" si="70"/>
        <v>497028.19774085155</v>
      </c>
      <c r="AB88" s="2">
        <f t="shared" ca="1" si="65"/>
        <v>497028.19774085155</v>
      </c>
    </row>
    <row r="89" spans="4:28" x14ac:dyDescent="0.25">
      <c r="D89" s="4">
        <v>82</v>
      </c>
      <c r="E89" s="2">
        <f t="shared" ca="1" si="71"/>
        <v>847</v>
      </c>
      <c r="F89" s="5">
        <f t="shared" ca="1" si="58"/>
        <v>1.184500000000007</v>
      </c>
      <c r="G89" s="2">
        <f t="shared" ca="1" si="72"/>
        <v>1003.271500000006</v>
      </c>
      <c r="H89" s="6">
        <f t="shared" ca="1" si="73"/>
        <v>42</v>
      </c>
      <c r="I89" s="5">
        <f t="shared" ca="1" si="59"/>
        <v>0.11166666666666472</v>
      </c>
      <c r="J89" s="13">
        <f t="shared" ca="1" si="74"/>
        <v>4</v>
      </c>
      <c r="K89" s="2">
        <f t="shared" ca="1" si="75"/>
        <v>4013.0860000000239</v>
      </c>
      <c r="L89" s="11">
        <f t="shared" ca="1" si="66"/>
        <v>1502036.7095000048</v>
      </c>
      <c r="M89" s="2">
        <f t="shared" ca="1" si="60"/>
        <v>1356.4230680000082</v>
      </c>
      <c r="N89" s="2">
        <f t="shared" ca="1" si="61"/>
        <v>402.6172000000048</v>
      </c>
      <c r="O89" s="16">
        <f t="shared" ca="1" si="62"/>
        <v>240.76508560000286</v>
      </c>
      <c r="P89" s="11">
        <f t="shared" ca="1" si="67"/>
        <v>79897.190456200464</v>
      </c>
      <c r="Q89" s="2">
        <f t="shared" ca="1" si="76"/>
        <v>1759.0402680000129</v>
      </c>
      <c r="R89" s="11">
        <f t="shared" ca="1" si="63"/>
        <v>641295.74971100211</v>
      </c>
      <c r="S89" s="2"/>
      <c r="W89" s="5">
        <f t="shared" ca="1" si="64"/>
        <v>1</v>
      </c>
      <c r="Y89" s="12">
        <f t="shared" ca="1" si="68"/>
        <v>-71000</v>
      </c>
      <c r="Z89" s="12">
        <f t="shared" ca="1" si="69"/>
        <v>-71508.511702150587</v>
      </c>
      <c r="AA89" s="2">
        <f t="shared" ca="1" si="70"/>
        <v>498787.23800885153</v>
      </c>
      <c r="AB89" s="2">
        <f t="shared" ca="1" si="65"/>
        <v>498787.23800885153</v>
      </c>
    </row>
    <row r="90" spans="4:28" x14ac:dyDescent="0.25">
      <c r="D90" s="4">
        <v>83</v>
      </c>
      <c r="E90" s="2">
        <f t="shared" ca="1" si="71"/>
        <v>847</v>
      </c>
      <c r="F90" s="5">
        <f t="shared" ca="1" si="58"/>
        <v>1.1867500000000071</v>
      </c>
      <c r="G90" s="2">
        <f t="shared" ca="1" si="72"/>
        <v>1005.177250000006</v>
      </c>
      <c r="H90" s="6">
        <f t="shared" ca="1" si="73"/>
        <v>42</v>
      </c>
      <c r="I90" s="5">
        <f t="shared" ca="1" si="59"/>
        <v>0.10083333333333139</v>
      </c>
      <c r="J90" s="13">
        <f t="shared" ca="1" si="74"/>
        <v>4</v>
      </c>
      <c r="K90" s="2">
        <f t="shared" ca="1" si="75"/>
        <v>4020.7090000000239</v>
      </c>
      <c r="L90" s="11">
        <f t="shared" ca="1" si="66"/>
        <v>1506057.4185000048</v>
      </c>
      <c r="M90" s="2">
        <f t="shared" ca="1" si="60"/>
        <v>1358.9996420000082</v>
      </c>
      <c r="N90" s="2">
        <f t="shared" ca="1" si="61"/>
        <v>404.14180000000482</v>
      </c>
      <c r="O90" s="16">
        <f t="shared" ca="1" si="62"/>
        <v>241.67679640000287</v>
      </c>
      <c r="P90" s="11">
        <f t="shared" ca="1" si="67"/>
        <v>80138.867252600467</v>
      </c>
      <c r="Q90" s="2">
        <f t="shared" ca="1" si="76"/>
        <v>1763.1414420000131</v>
      </c>
      <c r="R90" s="11">
        <f t="shared" ca="1" si="63"/>
        <v>643058.89115300216</v>
      </c>
      <c r="S90" s="2"/>
      <c r="W90" s="5">
        <f t="shared" ca="1" si="64"/>
        <v>1</v>
      </c>
      <c r="Y90" s="12">
        <f t="shared" ca="1" si="68"/>
        <v>-71000</v>
      </c>
      <c r="Z90" s="12">
        <f t="shared" ca="1" si="69"/>
        <v>-71508.511702150587</v>
      </c>
      <c r="AA90" s="2">
        <f t="shared" ca="1" si="70"/>
        <v>500550.37945085159</v>
      </c>
      <c r="AB90" s="2">
        <f t="shared" ca="1" si="65"/>
        <v>500550.37945085159</v>
      </c>
    </row>
    <row r="91" spans="4:28" x14ac:dyDescent="0.25">
      <c r="D91" s="4">
        <v>84</v>
      </c>
      <c r="E91" s="2">
        <f t="shared" ca="1" si="71"/>
        <v>847</v>
      </c>
      <c r="F91" s="5">
        <f t="shared" ca="1" si="58"/>
        <v>1.1890000000000072</v>
      </c>
      <c r="G91" s="2">
        <f t="shared" ca="1" si="72"/>
        <v>1007.0830000000061</v>
      </c>
      <c r="H91" s="6">
        <f t="shared" ca="1" si="73"/>
        <v>42</v>
      </c>
      <c r="I91" s="5">
        <f t="shared" ca="1" si="59"/>
        <v>8.9999999999998054E-2</v>
      </c>
      <c r="J91" s="13">
        <f t="shared" ca="1" si="74"/>
        <v>3</v>
      </c>
      <c r="K91" s="2">
        <f t="shared" ca="1" si="75"/>
        <v>3021.2490000000184</v>
      </c>
      <c r="L91" s="11">
        <f t="shared" ca="1" si="66"/>
        <v>1509078.6675000049</v>
      </c>
      <c r="M91" s="2">
        <f t="shared" ca="1" si="60"/>
        <v>1021.1821620000063</v>
      </c>
      <c r="N91" s="2">
        <f t="shared" ca="1" si="61"/>
        <v>304.24980000000369</v>
      </c>
      <c r="O91" s="16">
        <f t="shared" ca="1" si="62"/>
        <v>181.9413804000022</v>
      </c>
      <c r="P91" s="11">
        <f t="shared" ca="1" si="67"/>
        <v>80320.808633000473</v>
      </c>
      <c r="Q91" s="2">
        <f t="shared" ca="1" si="76"/>
        <v>1325.4319620000101</v>
      </c>
      <c r="R91" s="11">
        <f t="shared" ca="1" si="63"/>
        <v>644384.32311500213</v>
      </c>
      <c r="S91" s="2"/>
      <c r="W91" s="5">
        <f t="shared" ca="1" si="64"/>
        <v>1</v>
      </c>
      <c r="Y91" s="12">
        <f t="shared" ca="1" si="68"/>
        <v>-71000</v>
      </c>
      <c r="Z91" s="12">
        <f t="shared" ca="1" si="69"/>
        <v>-71508.511702150587</v>
      </c>
      <c r="AA91" s="2">
        <f t="shared" ca="1" si="70"/>
        <v>501875.81141285156</v>
      </c>
      <c r="AB91" s="2">
        <f t="shared" ca="1" si="65"/>
        <v>501875.81141285156</v>
      </c>
    </row>
    <row r="92" spans="4:28" x14ac:dyDescent="0.25">
      <c r="D92" s="4">
        <v>85</v>
      </c>
      <c r="E92" s="2">
        <f t="shared" ca="1" si="71"/>
        <v>847</v>
      </c>
      <c r="F92" s="5">
        <f t="shared" ca="1" si="58"/>
        <v>1.1912500000000072</v>
      </c>
      <c r="G92" s="2">
        <f t="shared" ca="1" si="72"/>
        <v>1008.9887500000061</v>
      </c>
      <c r="H92" s="6">
        <f t="shared" ca="1" si="73"/>
        <v>42</v>
      </c>
      <c r="I92" s="5">
        <f t="shared" ca="1" si="59"/>
        <v>7.916666666666472E-2</v>
      </c>
      <c r="J92" s="13">
        <f t="shared" ca="1" si="74"/>
        <v>3</v>
      </c>
      <c r="K92" s="2">
        <f t="shared" ca="1" si="75"/>
        <v>3026.9662500000186</v>
      </c>
      <c r="L92" s="11">
        <f t="shared" ca="1" si="66"/>
        <v>1512105.6337500049</v>
      </c>
      <c r="M92" s="2">
        <f t="shared" ca="1" si="60"/>
        <v>1023.1145925000063</v>
      </c>
      <c r="N92" s="2">
        <f t="shared" ca="1" si="61"/>
        <v>305.39325000000372</v>
      </c>
      <c r="O92" s="16">
        <f t="shared" ca="1" si="62"/>
        <v>182.62516350000223</v>
      </c>
      <c r="P92" s="11">
        <f t="shared" ca="1" si="67"/>
        <v>80503.433796500482</v>
      </c>
      <c r="Q92" s="2">
        <f t="shared" ca="1" si="76"/>
        <v>1328.5078425000102</v>
      </c>
      <c r="R92" s="11">
        <f t="shared" ca="1" si="63"/>
        <v>645712.83095750213</v>
      </c>
      <c r="S92" s="2"/>
      <c r="W92" s="5">
        <f t="shared" ca="1" si="64"/>
        <v>1</v>
      </c>
      <c r="Y92" s="12">
        <f t="shared" ca="1" si="68"/>
        <v>-71000</v>
      </c>
      <c r="Z92" s="12">
        <f t="shared" ca="1" si="69"/>
        <v>-71508.511702150587</v>
      </c>
      <c r="AA92" s="2">
        <f t="shared" ca="1" si="70"/>
        <v>503204.31925535155</v>
      </c>
      <c r="AB92" s="2">
        <f t="shared" ca="1" si="65"/>
        <v>503204.31925535155</v>
      </c>
    </row>
    <row r="93" spans="4:28" x14ac:dyDescent="0.25">
      <c r="D93" s="4">
        <v>86</v>
      </c>
      <c r="E93" s="2">
        <f t="shared" ca="1" si="71"/>
        <v>847</v>
      </c>
      <c r="F93" s="5">
        <f t="shared" ca="1" si="58"/>
        <v>1.1935000000000073</v>
      </c>
      <c r="G93" s="2">
        <f t="shared" ca="1" si="72"/>
        <v>1010.8945000000062</v>
      </c>
      <c r="H93" s="6">
        <f t="shared" ca="1" si="73"/>
        <v>42</v>
      </c>
      <c r="I93" s="5">
        <f t="shared" ca="1" si="59"/>
        <v>6.8333333333331386E-2</v>
      </c>
      <c r="J93" s="13">
        <f t="shared" ca="1" si="74"/>
        <v>2</v>
      </c>
      <c r="K93" s="2">
        <f t="shared" ca="1" si="75"/>
        <v>2021.7890000000125</v>
      </c>
      <c r="L93" s="11">
        <f t="shared" ca="1" si="66"/>
        <v>1514127.422750005</v>
      </c>
      <c r="M93" s="2">
        <f t="shared" ca="1" si="60"/>
        <v>683.36468200000422</v>
      </c>
      <c r="N93" s="2">
        <f t="shared" ca="1" si="61"/>
        <v>204.3578000000025</v>
      </c>
      <c r="O93" s="16">
        <f t="shared" ca="1" si="62"/>
        <v>122.20596440000149</v>
      </c>
      <c r="P93" s="11">
        <f t="shared" ca="1" si="67"/>
        <v>80625.639760900478</v>
      </c>
      <c r="Q93" s="2">
        <f t="shared" ca="1" si="76"/>
        <v>887.72248200000672</v>
      </c>
      <c r="R93" s="11">
        <f t="shared" ca="1" si="63"/>
        <v>646600.55343950214</v>
      </c>
      <c r="S93" s="2"/>
      <c r="W93" s="5">
        <f t="shared" ca="1" si="64"/>
        <v>1</v>
      </c>
      <c r="Y93" s="12">
        <f t="shared" ca="1" si="68"/>
        <v>-71000</v>
      </c>
      <c r="Z93" s="12">
        <f t="shared" ca="1" si="69"/>
        <v>-71508.511702150587</v>
      </c>
      <c r="AA93" s="2">
        <f t="shared" ca="1" si="70"/>
        <v>504092.04173735157</v>
      </c>
      <c r="AB93" s="2">
        <f t="shared" ca="1" si="65"/>
        <v>504092.04173735157</v>
      </c>
    </row>
    <row r="94" spans="4:28" x14ac:dyDescent="0.25">
      <c r="D94" s="4">
        <v>87</v>
      </c>
      <c r="E94" s="2">
        <f t="shared" ca="1" si="71"/>
        <v>847</v>
      </c>
      <c r="F94" s="5">
        <f t="shared" ca="1" si="58"/>
        <v>1.1957500000000074</v>
      </c>
      <c r="G94" s="2">
        <f t="shared" ca="1" si="72"/>
        <v>1012.8002500000063</v>
      </c>
      <c r="H94" s="6">
        <f t="shared" ca="1" si="73"/>
        <v>42</v>
      </c>
      <c r="I94" s="5">
        <f t="shared" ca="1" si="59"/>
        <v>5.7499999999998053E-2</v>
      </c>
      <c r="J94" s="13">
        <f t="shared" ca="1" si="74"/>
        <v>2</v>
      </c>
      <c r="K94" s="2">
        <f t="shared" ca="1" si="75"/>
        <v>2025.6005000000125</v>
      </c>
      <c r="L94" s="11">
        <f t="shared" ca="1" si="66"/>
        <v>1516153.023250005</v>
      </c>
      <c r="M94" s="2">
        <f t="shared" ca="1" si="60"/>
        <v>684.6529690000043</v>
      </c>
      <c r="N94" s="2">
        <f t="shared" ca="1" si="61"/>
        <v>205.12010000000251</v>
      </c>
      <c r="O94" s="16">
        <f t="shared" ca="1" si="62"/>
        <v>122.6618198000015</v>
      </c>
      <c r="P94" s="11">
        <f t="shared" ca="1" si="67"/>
        <v>80748.301580700485</v>
      </c>
      <c r="Q94" s="2">
        <f t="shared" ca="1" si="76"/>
        <v>889.77306900000679</v>
      </c>
      <c r="R94" s="11">
        <f t="shared" ca="1" si="63"/>
        <v>647490.32650850213</v>
      </c>
      <c r="S94" s="2"/>
      <c r="W94" s="5">
        <f t="shared" ca="1" si="64"/>
        <v>1</v>
      </c>
      <c r="Y94" s="12">
        <f t="shared" ca="1" si="68"/>
        <v>-71000</v>
      </c>
      <c r="Z94" s="12">
        <f t="shared" ca="1" si="69"/>
        <v>-71508.511702150587</v>
      </c>
      <c r="AA94" s="2">
        <f t="shared" ca="1" si="70"/>
        <v>504981.81480635155</v>
      </c>
      <c r="AB94" s="2">
        <f t="shared" ca="1" si="65"/>
        <v>504981.81480635155</v>
      </c>
    </row>
    <row r="95" spans="4:28" x14ac:dyDescent="0.25">
      <c r="D95" s="4">
        <v>88</v>
      </c>
      <c r="E95" s="2">
        <f t="shared" ca="1" si="71"/>
        <v>847</v>
      </c>
      <c r="F95" s="5">
        <f t="shared" ca="1" si="58"/>
        <v>1.1980000000000075</v>
      </c>
      <c r="G95" s="2">
        <f t="shared" ca="1" si="72"/>
        <v>1014.7060000000064</v>
      </c>
      <c r="H95" s="6">
        <f t="shared" ca="1" si="73"/>
        <v>42</v>
      </c>
      <c r="I95" s="5">
        <f t="shared" ca="1" si="59"/>
        <v>4.6666666666664719E-2</v>
      </c>
      <c r="J95" s="13">
        <f t="shared" ca="1" si="74"/>
        <v>1</v>
      </c>
      <c r="K95" s="2">
        <f t="shared" ca="1" si="75"/>
        <v>1014.7060000000064</v>
      </c>
      <c r="L95" s="11">
        <f t="shared" ca="1" si="66"/>
        <v>1517167.729250005</v>
      </c>
      <c r="M95" s="2">
        <f t="shared" ca="1" si="60"/>
        <v>342.97062800000219</v>
      </c>
      <c r="N95" s="2">
        <f t="shared" ca="1" si="61"/>
        <v>102.94120000000129</v>
      </c>
      <c r="O95" s="16">
        <f t="shared" ca="1" si="62"/>
        <v>61.558837600000764</v>
      </c>
      <c r="P95" s="11">
        <f t="shared" ca="1" si="67"/>
        <v>80809.860418300479</v>
      </c>
      <c r="Q95" s="2">
        <f t="shared" ca="1" si="76"/>
        <v>445.91182800000348</v>
      </c>
      <c r="R95" s="11">
        <f t="shared" ca="1" si="63"/>
        <v>647936.23833650211</v>
      </c>
      <c r="S95" s="2"/>
      <c r="W95" s="5">
        <f t="shared" ca="1" si="64"/>
        <v>1</v>
      </c>
      <c r="Y95" s="12">
        <f t="shared" ca="1" si="68"/>
        <v>-71000</v>
      </c>
      <c r="Z95" s="12">
        <f t="shared" ca="1" si="69"/>
        <v>-71508.511702150587</v>
      </c>
      <c r="AA95" s="2">
        <f t="shared" ca="1" si="70"/>
        <v>505427.72663435154</v>
      </c>
      <c r="AB95" s="2">
        <f t="shared" ca="1" si="65"/>
        <v>505427.72663435154</v>
      </c>
    </row>
    <row r="96" spans="4:28" x14ac:dyDescent="0.25">
      <c r="D96" s="4">
        <v>89</v>
      </c>
      <c r="E96" s="2">
        <f t="shared" ca="1" si="71"/>
        <v>847</v>
      </c>
      <c r="F96" s="5">
        <f t="shared" ca="1" si="58"/>
        <v>1.2002500000000076</v>
      </c>
      <c r="G96" s="2">
        <f t="shared" ca="1" si="72"/>
        <v>1016.6117500000064</v>
      </c>
      <c r="H96" s="6">
        <f t="shared" ca="1" si="73"/>
        <v>42</v>
      </c>
      <c r="I96" s="5">
        <f t="shared" ca="1" si="59"/>
        <v>3.5833333333331385E-2</v>
      </c>
      <c r="J96" s="13">
        <f t="shared" ca="1" si="74"/>
        <v>1</v>
      </c>
      <c r="K96" s="2">
        <f t="shared" ca="1" si="75"/>
        <v>1016.6117500000064</v>
      </c>
      <c r="L96" s="11">
        <f t="shared" ca="1" si="66"/>
        <v>1518184.3410000049</v>
      </c>
      <c r="M96" s="2">
        <f t="shared" ca="1" si="60"/>
        <v>343.61477150000218</v>
      </c>
      <c r="N96" s="2">
        <f t="shared" ca="1" si="61"/>
        <v>103.32235000000128</v>
      </c>
      <c r="O96" s="16">
        <f t="shared" ca="1" si="62"/>
        <v>61.786765300000766</v>
      </c>
      <c r="P96" s="11">
        <f t="shared" ca="1" si="67"/>
        <v>80871.647183600478</v>
      </c>
      <c r="Q96" s="2">
        <f t="shared" ca="1" si="76"/>
        <v>446.93712150000346</v>
      </c>
      <c r="R96" s="11">
        <f t="shared" ca="1" si="63"/>
        <v>648383.17545800214</v>
      </c>
      <c r="S96" s="2"/>
      <c r="W96" s="5">
        <f t="shared" ca="1" si="64"/>
        <v>1</v>
      </c>
      <c r="Y96" s="12">
        <f t="shared" ca="1" si="68"/>
        <v>-71000</v>
      </c>
      <c r="Z96" s="12">
        <f t="shared" ca="1" si="69"/>
        <v>-71508.511702150587</v>
      </c>
      <c r="AA96" s="2">
        <f t="shared" ca="1" si="70"/>
        <v>505874.66375585156</v>
      </c>
      <c r="AB96" s="2">
        <f t="shared" ca="1" si="65"/>
        <v>505874.66375585156</v>
      </c>
    </row>
    <row r="97" spans="4:28" x14ac:dyDescent="0.25">
      <c r="D97" s="4">
        <v>90</v>
      </c>
      <c r="E97" s="2">
        <f t="shared" ca="1" si="71"/>
        <v>847</v>
      </c>
      <c r="F97" s="5">
        <f t="shared" ca="1" si="58"/>
        <v>1.2025000000000077</v>
      </c>
      <c r="G97" s="2">
        <f t="shared" ca="1" si="72"/>
        <v>1018.5175000000065</v>
      </c>
      <c r="H97" s="6">
        <f t="shared" ca="1" si="73"/>
        <v>42</v>
      </c>
      <c r="I97" s="5">
        <f t="shared" ca="1" si="59"/>
        <v>2.4999999999998052E-2</v>
      </c>
      <c r="J97" s="13">
        <f t="shared" ca="1" si="74"/>
        <v>1</v>
      </c>
      <c r="K97" s="2">
        <f t="shared" ca="1" si="75"/>
        <v>1018.5175000000065</v>
      </c>
      <c r="L97" s="11">
        <f t="shared" ca="1" si="66"/>
        <v>1519202.858500005</v>
      </c>
      <c r="M97" s="2">
        <f t="shared" ca="1" si="60"/>
        <v>344.25891500000222</v>
      </c>
      <c r="N97" s="2">
        <f t="shared" ca="1" si="61"/>
        <v>103.70350000000131</v>
      </c>
      <c r="O97" s="16">
        <f t="shared" ca="1" si="62"/>
        <v>62.014693000000776</v>
      </c>
      <c r="P97" s="11">
        <f t="shared" ca="1" si="67"/>
        <v>80933.661876600483</v>
      </c>
      <c r="Q97" s="2">
        <f t="shared" ca="1" si="76"/>
        <v>447.96241500000355</v>
      </c>
      <c r="R97" s="11">
        <f t="shared" ca="1" si="63"/>
        <v>648831.1378730021</v>
      </c>
      <c r="S97" s="2"/>
      <c r="W97" s="5">
        <f t="shared" ca="1" si="64"/>
        <v>1</v>
      </c>
      <c r="Y97" s="12">
        <f t="shared" ca="1" si="68"/>
        <v>-71000</v>
      </c>
      <c r="Z97" s="12">
        <f t="shared" ca="1" si="69"/>
        <v>-71508.511702150587</v>
      </c>
      <c r="AA97" s="2">
        <f t="shared" ca="1" si="70"/>
        <v>506322.62617085152</v>
      </c>
      <c r="AB97" s="2">
        <f t="shared" ca="1" si="65"/>
        <v>506322.62617085152</v>
      </c>
    </row>
    <row r="98" spans="4:28" x14ac:dyDescent="0.25">
      <c r="D98" s="4">
        <v>91</v>
      </c>
      <c r="E98" s="2">
        <f t="shared" ref="E98:E107" ca="1" si="77">E97</f>
        <v>847</v>
      </c>
      <c r="F98" s="5">
        <f t="shared" ca="1" si="58"/>
        <v>1.2047500000000078</v>
      </c>
      <c r="G98" s="2">
        <f t="shared" ref="G98:G107" ca="1" si="78">E98*F98</f>
        <v>1020.4232500000065</v>
      </c>
      <c r="H98" s="6">
        <f t="shared" ref="H98:H107" ca="1" si="79">H97</f>
        <v>42</v>
      </c>
      <c r="I98" s="5">
        <f t="shared" ca="1" si="59"/>
        <v>1.4166666666664718E-2</v>
      </c>
      <c r="J98" s="13">
        <f t="shared" ref="J98:J107" ca="1" si="80">MAX(0,INT(H98*I98))</f>
        <v>0</v>
      </c>
      <c r="K98" s="2">
        <f t="shared" ref="K98:K107" ca="1" si="81">J98*G98</f>
        <v>0</v>
      </c>
      <c r="L98" s="11">
        <f t="shared" ca="1" si="66"/>
        <v>1519202.858500005</v>
      </c>
      <c r="M98" s="2">
        <f t="shared" ca="1" si="60"/>
        <v>0</v>
      </c>
      <c r="N98" s="2">
        <f t="shared" ca="1" si="61"/>
        <v>0</v>
      </c>
      <c r="O98" s="16">
        <f t="shared" ca="1" si="62"/>
        <v>0</v>
      </c>
      <c r="P98" s="11">
        <f t="shared" ca="1" si="67"/>
        <v>80933.661876600483</v>
      </c>
      <c r="Q98" s="2">
        <f t="shared" ref="Q98:Q107" ca="1" si="82">M98+N98</f>
        <v>0</v>
      </c>
      <c r="R98" s="11">
        <f t="shared" ca="1" si="63"/>
        <v>648831.1378730021</v>
      </c>
      <c r="S98" s="2"/>
      <c r="W98" s="5">
        <f t="shared" ca="1" si="64"/>
        <v>1</v>
      </c>
      <c r="Y98" s="12">
        <f t="shared" ca="1" si="68"/>
        <v>-71000</v>
      </c>
      <c r="Z98" s="12">
        <f t="shared" ca="1" si="69"/>
        <v>-71508.511702150587</v>
      </c>
      <c r="AA98" s="2">
        <f t="shared" ca="1" si="70"/>
        <v>506322.62617085152</v>
      </c>
      <c r="AB98" s="2">
        <f t="shared" ca="1" si="65"/>
        <v>506322.62617085152</v>
      </c>
    </row>
    <row r="99" spans="4:28" x14ac:dyDescent="0.25">
      <c r="D99" s="4">
        <v>92</v>
      </c>
      <c r="E99" s="2">
        <f t="shared" ca="1" si="77"/>
        <v>847</v>
      </c>
      <c r="F99" s="5">
        <f t="shared" ca="1" si="58"/>
        <v>1.2070000000000078</v>
      </c>
      <c r="G99" s="2">
        <f t="shared" ca="1" si="78"/>
        <v>1022.3290000000067</v>
      </c>
      <c r="H99" s="6">
        <f t="shared" ca="1" si="79"/>
        <v>42</v>
      </c>
      <c r="I99" s="5">
        <f t="shared" ca="1" si="59"/>
        <v>3.3333333333313842E-3</v>
      </c>
      <c r="J99" s="13">
        <f t="shared" ca="1" si="80"/>
        <v>0</v>
      </c>
      <c r="K99" s="2">
        <f t="shared" ca="1" si="81"/>
        <v>0</v>
      </c>
      <c r="L99" s="11">
        <f t="shared" ca="1" si="66"/>
        <v>1519202.858500005</v>
      </c>
      <c r="M99" s="2">
        <f t="shared" ca="1" si="60"/>
        <v>0</v>
      </c>
      <c r="N99" s="2">
        <f t="shared" ca="1" si="61"/>
        <v>0</v>
      </c>
      <c r="O99" s="16">
        <f t="shared" ca="1" si="62"/>
        <v>0</v>
      </c>
      <c r="P99" s="11">
        <f t="shared" ca="1" si="67"/>
        <v>80933.661876600483</v>
      </c>
      <c r="Q99" s="2">
        <f t="shared" ca="1" si="82"/>
        <v>0</v>
      </c>
      <c r="R99" s="11">
        <f t="shared" ca="1" si="63"/>
        <v>648831.1378730021</v>
      </c>
      <c r="S99" s="2"/>
      <c r="W99" s="5">
        <f t="shared" ca="1" si="64"/>
        <v>1</v>
      </c>
      <c r="Y99" s="12">
        <f t="shared" ca="1" si="68"/>
        <v>-71000</v>
      </c>
      <c r="Z99" s="12">
        <f t="shared" ca="1" si="69"/>
        <v>-71508.511702150587</v>
      </c>
      <c r="AA99" s="2">
        <f t="shared" ca="1" si="70"/>
        <v>506322.62617085152</v>
      </c>
      <c r="AB99" s="2">
        <f t="shared" ca="1" si="65"/>
        <v>506322.62617085152</v>
      </c>
    </row>
    <row r="100" spans="4:28" x14ac:dyDescent="0.25">
      <c r="D100" s="4">
        <v>93</v>
      </c>
      <c r="E100" s="2">
        <f t="shared" ca="1" si="77"/>
        <v>847</v>
      </c>
      <c r="F100" s="5">
        <f t="shared" ca="1" si="58"/>
        <v>1.2092500000000079</v>
      </c>
      <c r="G100" s="2">
        <f t="shared" ca="1" si="78"/>
        <v>1024.2347500000067</v>
      </c>
      <c r="H100" s="6">
        <f t="shared" ca="1" si="79"/>
        <v>42</v>
      </c>
      <c r="I100" s="5">
        <f t="shared" ca="1" si="59"/>
        <v>-7.5000000000019496E-3</v>
      </c>
      <c r="J100" s="13">
        <f t="shared" ca="1" si="80"/>
        <v>0</v>
      </c>
      <c r="K100" s="2">
        <f t="shared" ca="1" si="81"/>
        <v>0</v>
      </c>
      <c r="L100" s="11">
        <f t="shared" ca="1" si="66"/>
        <v>1519202.858500005</v>
      </c>
      <c r="M100" s="2">
        <f t="shared" ca="1" si="60"/>
        <v>0</v>
      </c>
      <c r="N100" s="2">
        <f t="shared" ca="1" si="61"/>
        <v>0</v>
      </c>
      <c r="O100" s="16">
        <f t="shared" ca="1" si="62"/>
        <v>0</v>
      </c>
      <c r="P100" s="11">
        <f t="shared" ca="1" si="67"/>
        <v>80933.661876600483</v>
      </c>
      <c r="Q100" s="2">
        <f t="shared" ca="1" si="82"/>
        <v>0</v>
      </c>
      <c r="R100" s="11">
        <f t="shared" ca="1" si="63"/>
        <v>648831.1378730021</v>
      </c>
      <c r="S100" s="2"/>
      <c r="W100" s="5">
        <f t="shared" ca="1" si="64"/>
        <v>1</v>
      </c>
      <c r="Y100" s="12">
        <f t="shared" ca="1" si="68"/>
        <v>-71000</v>
      </c>
      <c r="Z100" s="12">
        <f t="shared" ca="1" si="69"/>
        <v>-71508.511702150587</v>
      </c>
      <c r="AA100" s="2">
        <f t="shared" ca="1" si="70"/>
        <v>506322.62617085152</v>
      </c>
      <c r="AB100" s="2">
        <f t="shared" ca="1" si="65"/>
        <v>506322.62617085152</v>
      </c>
    </row>
    <row r="101" spans="4:28" x14ac:dyDescent="0.25">
      <c r="D101" s="4">
        <v>94</v>
      </c>
      <c r="E101" s="2">
        <f t="shared" ca="1" si="77"/>
        <v>847</v>
      </c>
      <c r="F101" s="5">
        <f t="shared" ca="1" si="58"/>
        <v>1.211500000000008</v>
      </c>
      <c r="G101" s="2">
        <f t="shared" ca="1" si="78"/>
        <v>1026.1405000000068</v>
      </c>
      <c r="H101" s="6">
        <f t="shared" ca="1" si="79"/>
        <v>42</v>
      </c>
      <c r="I101" s="5">
        <f t="shared" ca="1" si="59"/>
        <v>-1.8333333333335283E-2</v>
      </c>
      <c r="J101" s="13">
        <f t="shared" ca="1" si="80"/>
        <v>0</v>
      </c>
      <c r="K101" s="2">
        <f t="shared" ca="1" si="81"/>
        <v>0</v>
      </c>
      <c r="L101" s="11">
        <f t="shared" ca="1" si="66"/>
        <v>1519202.858500005</v>
      </c>
      <c r="M101" s="2">
        <f t="shared" ca="1" si="60"/>
        <v>0</v>
      </c>
      <c r="N101" s="2">
        <f t="shared" ca="1" si="61"/>
        <v>0</v>
      </c>
      <c r="O101" s="16">
        <f t="shared" ca="1" si="62"/>
        <v>0</v>
      </c>
      <c r="P101" s="11">
        <f t="shared" ca="1" si="67"/>
        <v>80933.661876600483</v>
      </c>
      <c r="Q101" s="2">
        <f t="shared" ca="1" si="82"/>
        <v>0</v>
      </c>
      <c r="R101" s="11">
        <f t="shared" ca="1" si="63"/>
        <v>648831.1378730021</v>
      </c>
      <c r="S101" s="2"/>
      <c r="W101" s="5">
        <f t="shared" ca="1" si="64"/>
        <v>1</v>
      </c>
      <c r="Y101" s="12">
        <f t="shared" ca="1" si="68"/>
        <v>-71000</v>
      </c>
      <c r="Z101" s="12">
        <f t="shared" ca="1" si="69"/>
        <v>-71508.511702150587</v>
      </c>
      <c r="AA101" s="2">
        <f t="shared" ca="1" si="70"/>
        <v>506322.62617085152</v>
      </c>
      <c r="AB101" s="2">
        <f t="shared" ca="1" si="65"/>
        <v>506322.62617085152</v>
      </c>
    </row>
    <row r="102" spans="4:28" x14ac:dyDescent="0.25">
      <c r="D102" s="4">
        <v>95</v>
      </c>
      <c r="E102" s="2">
        <f t="shared" ca="1" si="77"/>
        <v>847</v>
      </c>
      <c r="F102" s="5">
        <f t="shared" ca="1" si="58"/>
        <v>1.2137500000000081</v>
      </c>
      <c r="G102" s="2">
        <f t="shared" ca="1" si="78"/>
        <v>1028.0462500000069</v>
      </c>
      <c r="H102" s="6">
        <f t="shared" ca="1" si="79"/>
        <v>42</v>
      </c>
      <c r="I102" s="5">
        <f t="shared" ca="1" si="59"/>
        <v>-2.9166666666668617E-2</v>
      </c>
      <c r="J102" s="13">
        <f t="shared" ca="1" si="80"/>
        <v>0</v>
      </c>
      <c r="K102" s="2">
        <f t="shared" ca="1" si="81"/>
        <v>0</v>
      </c>
      <c r="L102" s="11">
        <f t="shared" ca="1" si="66"/>
        <v>1519202.858500005</v>
      </c>
      <c r="M102" s="2">
        <f t="shared" ca="1" si="60"/>
        <v>0</v>
      </c>
      <c r="N102" s="2">
        <f t="shared" ca="1" si="61"/>
        <v>0</v>
      </c>
      <c r="O102" s="16">
        <f t="shared" ca="1" si="62"/>
        <v>0</v>
      </c>
      <c r="P102" s="11">
        <f t="shared" ca="1" si="67"/>
        <v>80933.661876600483</v>
      </c>
      <c r="Q102" s="2">
        <f t="shared" ca="1" si="82"/>
        <v>0</v>
      </c>
      <c r="R102" s="11">
        <f t="shared" ca="1" si="63"/>
        <v>648831.1378730021</v>
      </c>
      <c r="S102" s="2"/>
      <c r="W102" s="5">
        <f t="shared" ca="1" si="64"/>
        <v>1</v>
      </c>
      <c r="Y102" s="12">
        <f t="shared" ca="1" si="68"/>
        <v>-71000</v>
      </c>
      <c r="Z102" s="12">
        <f t="shared" ca="1" si="69"/>
        <v>-71508.511702150587</v>
      </c>
      <c r="AA102" s="2">
        <f t="shared" ca="1" si="70"/>
        <v>506322.62617085152</v>
      </c>
      <c r="AB102" s="2">
        <f t="shared" ca="1" si="65"/>
        <v>506322.62617085152</v>
      </c>
    </row>
    <row r="103" spans="4:28" x14ac:dyDescent="0.25">
      <c r="D103" s="4">
        <v>96</v>
      </c>
      <c r="E103" s="2">
        <f t="shared" ca="1" si="77"/>
        <v>847</v>
      </c>
      <c r="F103" s="5">
        <f t="shared" ca="1" si="58"/>
        <v>1.2160000000000082</v>
      </c>
      <c r="G103" s="2">
        <f t="shared" ca="1" si="78"/>
        <v>1029.952000000007</v>
      </c>
      <c r="H103" s="6">
        <f t="shared" ca="1" si="79"/>
        <v>42</v>
      </c>
      <c r="I103" s="5">
        <f t="shared" ca="1" si="59"/>
        <v>-4.0000000000001951E-2</v>
      </c>
      <c r="J103" s="13">
        <f t="shared" ca="1" si="80"/>
        <v>0</v>
      </c>
      <c r="K103" s="2">
        <f t="shared" ca="1" si="81"/>
        <v>0</v>
      </c>
      <c r="L103" s="11">
        <f t="shared" ca="1" si="66"/>
        <v>1519202.858500005</v>
      </c>
      <c r="M103" s="2">
        <f t="shared" ca="1" si="60"/>
        <v>0</v>
      </c>
      <c r="N103" s="2">
        <f t="shared" ca="1" si="61"/>
        <v>0</v>
      </c>
      <c r="O103" s="16">
        <f t="shared" ca="1" si="62"/>
        <v>0</v>
      </c>
      <c r="P103" s="11">
        <f t="shared" ca="1" si="67"/>
        <v>80933.661876600483</v>
      </c>
      <c r="Q103" s="2">
        <f t="shared" ca="1" si="82"/>
        <v>0</v>
      </c>
      <c r="R103" s="11">
        <f t="shared" ca="1" si="63"/>
        <v>648831.1378730021</v>
      </c>
      <c r="S103" s="2"/>
      <c r="W103" s="5">
        <f t="shared" ca="1" si="64"/>
        <v>1</v>
      </c>
      <c r="Y103" s="12">
        <f t="shared" ca="1" si="68"/>
        <v>-71000</v>
      </c>
      <c r="Z103" s="12">
        <f t="shared" ca="1" si="69"/>
        <v>-71508.511702150587</v>
      </c>
      <c r="AA103" s="2">
        <f t="shared" ca="1" si="70"/>
        <v>506322.62617085152</v>
      </c>
      <c r="AB103" s="2">
        <f t="shared" ca="1" si="65"/>
        <v>506322.62617085152</v>
      </c>
    </row>
    <row r="104" spans="4:28" x14ac:dyDescent="0.25">
      <c r="D104" s="4">
        <v>97</v>
      </c>
      <c r="E104" s="2">
        <f t="shared" ca="1" si="77"/>
        <v>847</v>
      </c>
      <c r="F104" s="5">
        <f t="shared" ref="F104:F121" ca="1" si="83">F103+$B$10/12</f>
        <v>1.2182500000000083</v>
      </c>
      <c r="G104" s="2">
        <f t="shared" ca="1" si="78"/>
        <v>1031.8577500000069</v>
      </c>
      <c r="H104" s="6">
        <f t="shared" ca="1" si="79"/>
        <v>42</v>
      </c>
      <c r="I104" s="5">
        <f t="shared" ref="I104:I121" ca="1" si="84">I103-$B$12/12</f>
        <v>-5.0833333333335284E-2</v>
      </c>
      <c r="J104" s="13">
        <f t="shared" ca="1" si="80"/>
        <v>0</v>
      </c>
      <c r="K104" s="2">
        <f t="shared" ca="1" si="81"/>
        <v>0</v>
      </c>
      <c r="L104" s="11">
        <f t="shared" ca="1" si="66"/>
        <v>1519202.858500005</v>
      </c>
      <c r="M104" s="2">
        <f t="shared" ca="1" si="60"/>
        <v>0</v>
      </c>
      <c r="N104" s="2">
        <f t="shared" ca="1" si="61"/>
        <v>0</v>
      </c>
      <c r="O104" s="16">
        <f t="shared" ca="1" si="62"/>
        <v>0</v>
      </c>
      <c r="P104" s="11">
        <f t="shared" ca="1" si="67"/>
        <v>80933.661876600483</v>
      </c>
      <c r="Q104" s="2">
        <f t="shared" ca="1" si="82"/>
        <v>0</v>
      </c>
      <c r="R104" s="11">
        <f t="shared" ref="R104:R107" ca="1" si="85">R103+Q104</f>
        <v>648831.1378730021</v>
      </c>
      <c r="S104" s="2"/>
      <c r="W104" s="5">
        <f t="shared" ca="1" si="64"/>
        <v>1</v>
      </c>
      <c r="Y104" s="12">
        <f t="shared" ca="1" si="68"/>
        <v>-71000</v>
      </c>
      <c r="Z104" s="12">
        <f t="shared" ca="1" si="69"/>
        <v>-71508.511702150587</v>
      </c>
      <c r="AA104" s="2">
        <f t="shared" ca="1" si="70"/>
        <v>506322.62617085152</v>
      </c>
      <c r="AB104" s="2">
        <f t="shared" ref="AB104:AB121" ca="1" si="86">AA104/POWER(1+$B$13/12,D104)</f>
        <v>506322.62617085152</v>
      </c>
    </row>
    <row r="105" spans="4:28" x14ac:dyDescent="0.25">
      <c r="D105" s="4">
        <v>98</v>
      </c>
      <c r="E105" s="2">
        <f t="shared" ca="1" si="77"/>
        <v>847</v>
      </c>
      <c r="F105" s="5">
        <f t="shared" ca="1" si="83"/>
        <v>1.2205000000000084</v>
      </c>
      <c r="G105" s="2">
        <f t="shared" ca="1" si="78"/>
        <v>1033.7635000000071</v>
      </c>
      <c r="H105" s="6">
        <f t="shared" ca="1" si="79"/>
        <v>42</v>
      </c>
      <c r="I105" s="5">
        <f t="shared" ca="1" si="84"/>
        <v>-6.1666666666668618E-2</v>
      </c>
      <c r="J105" s="13">
        <f t="shared" ca="1" si="80"/>
        <v>0</v>
      </c>
      <c r="K105" s="2">
        <f t="shared" ca="1" si="81"/>
        <v>0</v>
      </c>
      <c r="L105" s="11">
        <f t="shared" ca="1" si="66"/>
        <v>1519202.858500005</v>
      </c>
      <c r="M105" s="2">
        <f t="shared" ca="1" si="60"/>
        <v>0</v>
      </c>
      <c r="N105" s="2">
        <f t="shared" ca="1" si="61"/>
        <v>0</v>
      </c>
      <c r="O105" s="16">
        <f t="shared" ca="1" si="62"/>
        <v>0</v>
      </c>
      <c r="P105" s="11">
        <f t="shared" ca="1" si="67"/>
        <v>80933.661876600483</v>
      </c>
      <c r="Q105" s="2">
        <f t="shared" ca="1" si="82"/>
        <v>0</v>
      </c>
      <c r="R105" s="11">
        <f t="shared" ca="1" si="85"/>
        <v>648831.1378730021</v>
      </c>
      <c r="S105" s="2"/>
      <c r="W105" s="5">
        <f t="shared" ca="1" si="64"/>
        <v>1</v>
      </c>
      <c r="Y105" s="12">
        <f t="shared" ca="1" si="68"/>
        <v>-71000</v>
      </c>
      <c r="Z105" s="12">
        <f t="shared" ca="1" si="69"/>
        <v>-71508.511702150587</v>
      </c>
      <c r="AA105" s="2">
        <f t="shared" ca="1" si="70"/>
        <v>506322.62617085152</v>
      </c>
      <c r="AB105" s="2">
        <f t="shared" ca="1" si="86"/>
        <v>506322.62617085152</v>
      </c>
    </row>
    <row r="106" spans="4:28" x14ac:dyDescent="0.25">
      <c r="D106" s="4">
        <v>99</v>
      </c>
      <c r="E106" s="2">
        <f t="shared" ca="1" si="77"/>
        <v>847</v>
      </c>
      <c r="F106" s="5">
        <f t="shared" ca="1" si="83"/>
        <v>1.2227500000000084</v>
      </c>
      <c r="G106" s="2">
        <f t="shared" ca="1" si="78"/>
        <v>1035.6692500000072</v>
      </c>
      <c r="H106" s="6">
        <f t="shared" ca="1" si="79"/>
        <v>42</v>
      </c>
      <c r="I106" s="5">
        <f t="shared" ca="1" si="84"/>
        <v>-7.2500000000001952E-2</v>
      </c>
      <c r="J106" s="13">
        <f t="shared" ca="1" si="80"/>
        <v>0</v>
      </c>
      <c r="K106" s="2">
        <f t="shared" ca="1" si="81"/>
        <v>0</v>
      </c>
      <c r="L106" s="11">
        <f t="shared" ca="1" si="66"/>
        <v>1519202.858500005</v>
      </c>
      <c r="M106" s="2">
        <f t="shared" ca="1" si="60"/>
        <v>0</v>
      </c>
      <c r="N106" s="2">
        <f t="shared" ca="1" si="61"/>
        <v>0</v>
      </c>
      <c r="O106" s="16">
        <f t="shared" ca="1" si="62"/>
        <v>0</v>
      </c>
      <c r="P106" s="11">
        <f t="shared" ca="1" si="67"/>
        <v>80933.661876600483</v>
      </c>
      <c r="Q106" s="2">
        <f t="shared" ca="1" si="82"/>
        <v>0</v>
      </c>
      <c r="R106" s="11">
        <f t="shared" ca="1" si="85"/>
        <v>648831.1378730021</v>
      </c>
      <c r="S106" s="2"/>
      <c r="W106" s="5">
        <f t="shared" ca="1" si="64"/>
        <v>1</v>
      </c>
      <c r="Y106" s="12">
        <f t="shared" ca="1" si="68"/>
        <v>-71000</v>
      </c>
      <c r="Z106" s="12">
        <f t="shared" ca="1" si="69"/>
        <v>-71508.511702150587</v>
      </c>
      <c r="AA106" s="2">
        <f t="shared" ca="1" si="70"/>
        <v>506322.62617085152</v>
      </c>
      <c r="AB106" s="2">
        <f t="shared" ca="1" si="86"/>
        <v>506322.62617085152</v>
      </c>
    </row>
    <row r="107" spans="4:28" x14ac:dyDescent="0.25">
      <c r="D107" s="4">
        <v>100</v>
      </c>
      <c r="E107" s="2">
        <f t="shared" ca="1" si="77"/>
        <v>847</v>
      </c>
      <c r="F107" s="5">
        <f t="shared" ca="1" si="83"/>
        <v>1.2250000000000085</v>
      </c>
      <c r="G107" s="2">
        <f t="shared" ca="1" si="78"/>
        <v>1037.5750000000073</v>
      </c>
      <c r="H107" s="6">
        <f t="shared" ca="1" si="79"/>
        <v>42</v>
      </c>
      <c r="I107" s="5">
        <f t="shared" ca="1" si="84"/>
        <v>-8.3333333333335285E-2</v>
      </c>
      <c r="J107" s="13">
        <f t="shared" ca="1" si="80"/>
        <v>0</v>
      </c>
      <c r="K107" s="2">
        <f t="shared" ca="1" si="81"/>
        <v>0</v>
      </c>
      <c r="L107" s="11">
        <f t="shared" ca="1" si="66"/>
        <v>1519202.858500005</v>
      </c>
      <c r="M107" s="2">
        <f t="shared" ca="1" si="60"/>
        <v>0</v>
      </c>
      <c r="N107" s="2">
        <f t="shared" ca="1" si="61"/>
        <v>0</v>
      </c>
      <c r="O107" s="16">
        <f t="shared" ca="1" si="62"/>
        <v>0</v>
      </c>
      <c r="P107" s="11">
        <f t="shared" ca="1" si="67"/>
        <v>80933.661876600483</v>
      </c>
      <c r="Q107" s="2">
        <f t="shared" ca="1" si="82"/>
        <v>0</v>
      </c>
      <c r="R107" s="11">
        <f t="shared" ca="1" si="85"/>
        <v>648831.1378730021</v>
      </c>
      <c r="S107" s="2"/>
      <c r="W107" s="5">
        <f t="shared" ca="1" si="64"/>
        <v>1</v>
      </c>
      <c r="Y107" s="12">
        <f t="shared" ca="1" si="68"/>
        <v>-71000</v>
      </c>
      <c r="Z107" s="12">
        <f t="shared" ca="1" si="69"/>
        <v>-71508.511702150587</v>
      </c>
      <c r="AA107" s="2">
        <f t="shared" ca="1" si="70"/>
        <v>506322.62617085152</v>
      </c>
      <c r="AB107" s="2">
        <f t="shared" ca="1" si="86"/>
        <v>506322.62617085152</v>
      </c>
    </row>
    <row r="108" spans="4:28" x14ac:dyDescent="0.25">
      <c r="D108" s="4">
        <v>101</v>
      </c>
      <c r="E108" s="2">
        <f t="shared" ref="E108:E114" ca="1" si="87">E107</f>
        <v>847</v>
      </c>
      <c r="F108" s="5">
        <f t="shared" ca="1" si="83"/>
        <v>1.2272500000000086</v>
      </c>
      <c r="G108" s="2">
        <f t="shared" ref="G108:G114" ca="1" si="88">E108*F108</f>
        <v>1039.4807500000072</v>
      </c>
      <c r="H108" s="6">
        <f t="shared" ref="H108:H114" ca="1" si="89">H107</f>
        <v>42</v>
      </c>
      <c r="I108" s="5">
        <f t="shared" ca="1" si="84"/>
        <v>-9.4166666666668619E-2</v>
      </c>
      <c r="J108" s="13">
        <f t="shared" ref="J108:J114" ca="1" si="90">MAX(0,INT(H108*I108))</f>
        <v>0</v>
      </c>
      <c r="K108" s="2">
        <f t="shared" ref="K108:K114" ca="1" si="91">J108*G108</f>
        <v>0</v>
      </c>
      <c r="L108" s="11">
        <f t="shared" ref="L108:L114" ca="1" si="92">L107+K108</f>
        <v>1519202.858500005</v>
      </c>
      <c r="M108" s="2">
        <f t="shared" ref="M108:M112" ca="1" si="93">K108*0.338</f>
        <v>0</v>
      </c>
      <c r="N108" s="2">
        <f t="shared" ref="N108:N112" ca="1" si="94">(K108-(J108*500))*0.2</f>
        <v>0</v>
      </c>
      <c r="O108" s="16">
        <f t="shared" ref="O108:O112" ca="1" si="95">(K108-(J108*500))*0.1196</f>
        <v>0</v>
      </c>
      <c r="P108" s="11">
        <f t="shared" ref="P108:P114" ca="1" si="96">P107+O108</f>
        <v>80933.661876600483</v>
      </c>
      <c r="Q108" s="2">
        <f t="shared" ref="Q108:Q114" ca="1" si="97">M108+N108</f>
        <v>0</v>
      </c>
      <c r="R108" s="11">
        <f t="shared" ref="R108:R112" ca="1" si="98">R107+Q108</f>
        <v>648831.1378730021</v>
      </c>
      <c r="W108" s="5">
        <f t="shared" ca="1" si="64"/>
        <v>1</v>
      </c>
      <c r="Y108" s="12">
        <f t="shared" ca="1" si="68"/>
        <v>-71000</v>
      </c>
      <c r="Z108" s="12">
        <f t="shared" ca="1" si="69"/>
        <v>-71508.511702150587</v>
      </c>
      <c r="AA108" s="2">
        <f t="shared" ref="AA108:AA121" ca="1" si="99">R108+Y108+Z108</f>
        <v>506322.62617085152</v>
      </c>
      <c r="AB108" s="2">
        <f t="shared" ca="1" si="86"/>
        <v>506322.62617085152</v>
      </c>
    </row>
    <row r="109" spans="4:28" x14ac:dyDescent="0.25">
      <c r="D109" s="4">
        <v>102</v>
      </c>
      <c r="E109" s="2">
        <f t="shared" ca="1" si="87"/>
        <v>847</v>
      </c>
      <c r="F109" s="5">
        <f t="shared" ca="1" si="83"/>
        <v>1.2295000000000087</v>
      </c>
      <c r="G109" s="2">
        <f t="shared" ca="1" si="88"/>
        <v>1041.3865000000073</v>
      </c>
      <c r="H109" s="6">
        <f t="shared" ca="1" si="89"/>
        <v>42</v>
      </c>
      <c r="I109" s="5">
        <f t="shared" ca="1" si="84"/>
        <v>-0.10500000000000195</v>
      </c>
      <c r="J109" s="13">
        <f t="shared" ca="1" si="90"/>
        <v>0</v>
      </c>
      <c r="K109" s="2">
        <f t="shared" ca="1" si="91"/>
        <v>0</v>
      </c>
      <c r="L109" s="11">
        <f t="shared" ca="1" si="92"/>
        <v>1519202.858500005</v>
      </c>
      <c r="M109" s="2">
        <f t="shared" ca="1" si="93"/>
        <v>0</v>
      </c>
      <c r="N109" s="2">
        <f t="shared" ca="1" si="94"/>
        <v>0</v>
      </c>
      <c r="O109" s="16">
        <f t="shared" ca="1" si="95"/>
        <v>0</v>
      </c>
      <c r="P109" s="11">
        <f t="shared" ca="1" si="96"/>
        <v>80933.661876600483</v>
      </c>
      <c r="Q109" s="2">
        <f t="shared" ca="1" si="97"/>
        <v>0</v>
      </c>
      <c r="R109" s="11">
        <f t="shared" ca="1" si="98"/>
        <v>648831.1378730021</v>
      </c>
      <c r="W109" s="5">
        <f t="shared" ca="1" si="64"/>
        <v>1</v>
      </c>
      <c r="Y109" s="12">
        <f t="shared" ca="1" si="68"/>
        <v>-71000</v>
      </c>
      <c r="Z109" s="12">
        <f t="shared" ca="1" si="69"/>
        <v>-71508.511702150587</v>
      </c>
      <c r="AA109" s="2">
        <f t="shared" ca="1" si="99"/>
        <v>506322.62617085152</v>
      </c>
      <c r="AB109" s="2">
        <f t="shared" ca="1" si="86"/>
        <v>506322.62617085152</v>
      </c>
    </row>
    <row r="110" spans="4:28" x14ac:dyDescent="0.25">
      <c r="D110" s="4">
        <v>103</v>
      </c>
      <c r="E110" s="2">
        <f t="shared" ca="1" si="87"/>
        <v>847</v>
      </c>
      <c r="F110" s="5">
        <f t="shared" ca="1" si="83"/>
        <v>1.2317500000000088</v>
      </c>
      <c r="G110" s="2">
        <f t="shared" ca="1" si="88"/>
        <v>1043.2922500000075</v>
      </c>
      <c r="H110" s="6">
        <f t="shared" ca="1" si="89"/>
        <v>42</v>
      </c>
      <c r="I110" s="5">
        <f t="shared" ca="1" si="84"/>
        <v>-0.11583333333333529</v>
      </c>
      <c r="J110" s="13">
        <f t="shared" ca="1" si="90"/>
        <v>0</v>
      </c>
      <c r="K110" s="2">
        <f t="shared" ca="1" si="91"/>
        <v>0</v>
      </c>
      <c r="L110" s="11">
        <f t="shared" ca="1" si="92"/>
        <v>1519202.858500005</v>
      </c>
      <c r="M110" s="2">
        <f t="shared" ca="1" si="93"/>
        <v>0</v>
      </c>
      <c r="N110" s="2">
        <f t="shared" ca="1" si="94"/>
        <v>0</v>
      </c>
      <c r="O110" s="16">
        <f t="shared" ca="1" si="95"/>
        <v>0</v>
      </c>
      <c r="P110" s="11">
        <f t="shared" ca="1" si="96"/>
        <v>80933.661876600483</v>
      </c>
      <c r="Q110" s="2">
        <f t="shared" ca="1" si="97"/>
        <v>0</v>
      </c>
      <c r="R110" s="11">
        <f t="shared" ca="1" si="98"/>
        <v>648831.1378730021</v>
      </c>
      <c r="W110" s="5">
        <f t="shared" ca="1" si="64"/>
        <v>1</v>
      </c>
      <c r="Y110" s="12">
        <f t="shared" ca="1" si="68"/>
        <v>-71000</v>
      </c>
      <c r="Z110" s="12">
        <f t="shared" ca="1" si="69"/>
        <v>-71508.511702150587</v>
      </c>
      <c r="AA110" s="2">
        <f t="shared" ca="1" si="99"/>
        <v>506322.62617085152</v>
      </c>
      <c r="AB110" s="2">
        <f t="shared" ca="1" si="86"/>
        <v>506322.62617085152</v>
      </c>
    </row>
    <row r="111" spans="4:28" x14ac:dyDescent="0.25">
      <c r="D111" s="4">
        <v>104</v>
      </c>
      <c r="E111" s="2">
        <f t="shared" ca="1" si="87"/>
        <v>847</v>
      </c>
      <c r="F111" s="5">
        <f t="shared" ca="1" si="83"/>
        <v>1.2340000000000089</v>
      </c>
      <c r="G111" s="2">
        <f t="shared" ca="1" si="88"/>
        <v>1045.1980000000076</v>
      </c>
      <c r="H111" s="6">
        <f t="shared" ca="1" si="89"/>
        <v>42</v>
      </c>
      <c r="I111" s="5">
        <f t="shared" ca="1" si="84"/>
        <v>-0.12666666666666862</v>
      </c>
      <c r="J111" s="13">
        <f t="shared" ca="1" si="90"/>
        <v>0</v>
      </c>
      <c r="K111" s="2">
        <f t="shared" ca="1" si="91"/>
        <v>0</v>
      </c>
      <c r="L111" s="11">
        <f t="shared" ca="1" si="92"/>
        <v>1519202.858500005</v>
      </c>
      <c r="M111" s="2">
        <f t="shared" ca="1" si="93"/>
        <v>0</v>
      </c>
      <c r="N111" s="2">
        <f t="shared" ca="1" si="94"/>
        <v>0</v>
      </c>
      <c r="O111" s="16">
        <f t="shared" ca="1" si="95"/>
        <v>0</v>
      </c>
      <c r="P111" s="11">
        <f t="shared" ca="1" si="96"/>
        <v>80933.661876600483</v>
      </c>
      <c r="Q111" s="2">
        <f t="shared" ca="1" si="97"/>
        <v>0</v>
      </c>
      <c r="R111" s="11">
        <f t="shared" ca="1" si="98"/>
        <v>648831.1378730021</v>
      </c>
      <c r="W111" s="5">
        <f t="shared" ca="1" si="64"/>
        <v>1</v>
      </c>
      <c r="Y111" s="12">
        <f t="shared" ca="1" si="68"/>
        <v>-71000</v>
      </c>
      <c r="Z111" s="12">
        <f t="shared" ca="1" si="69"/>
        <v>-71508.511702150587</v>
      </c>
      <c r="AA111" s="2">
        <f t="shared" ca="1" si="99"/>
        <v>506322.62617085152</v>
      </c>
      <c r="AB111" s="2">
        <f t="shared" ca="1" si="86"/>
        <v>506322.62617085152</v>
      </c>
    </row>
    <row r="112" spans="4:28" x14ac:dyDescent="0.25">
      <c r="D112" s="4">
        <v>105</v>
      </c>
      <c r="E112" s="2">
        <f t="shared" ca="1" si="87"/>
        <v>847</v>
      </c>
      <c r="F112" s="5">
        <f t="shared" ca="1" si="83"/>
        <v>1.236250000000009</v>
      </c>
      <c r="G112" s="2">
        <f t="shared" ca="1" si="88"/>
        <v>1047.1037500000075</v>
      </c>
      <c r="H112" s="6">
        <f t="shared" ca="1" si="89"/>
        <v>42</v>
      </c>
      <c r="I112" s="5">
        <f t="shared" ca="1" si="84"/>
        <v>-0.13750000000000195</v>
      </c>
      <c r="J112" s="13">
        <f t="shared" ca="1" si="90"/>
        <v>0</v>
      </c>
      <c r="K112" s="2">
        <f t="shared" ca="1" si="91"/>
        <v>0</v>
      </c>
      <c r="L112" s="11">
        <f t="shared" ca="1" si="92"/>
        <v>1519202.858500005</v>
      </c>
      <c r="M112" s="2">
        <f t="shared" ca="1" si="93"/>
        <v>0</v>
      </c>
      <c r="N112" s="2">
        <f t="shared" ca="1" si="94"/>
        <v>0</v>
      </c>
      <c r="O112" s="16">
        <f t="shared" ca="1" si="95"/>
        <v>0</v>
      </c>
      <c r="P112" s="11">
        <f t="shared" ca="1" si="96"/>
        <v>80933.661876600483</v>
      </c>
      <c r="Q112" s="2">
        <f t="shared" ca="1" si="97"/>
        <v>0</v>
      </c>
      <c r="R112" s="11">
        <f t="shared" ca="1" si="98"/>
        <v>648831.1378730021</v>
      </c>
      <c r="W112" s="5">
        <f t="shared" ca="1" si="64"/>
        <v>1</v>
      </c>
      <c r="Y112" s="12">
        <f t="shared" ca="1" si="68"/>
        <v>-71000</v>
      </c>
      <c r="Z112" s="12">
        <f t="shared" ca="1" si="69"/>
        <v>-71508.511702150587</v>
      </c>
      <c r="AA112" s="2">
        <f t="shared" ca="1" si="99"/>
        <v>506322.62617085152</v>
      </c>
      <c r="AB112" s="2">
        <f t="shared" ca="1" si="86"/>
        <v>506322.62617085152</v>
      </c>
    </row>
    <row r="113" spans="4:28" x14ac:dyDescent="0.25">
      <c r="D113" s="4">
        <v>106</v>
      </c>
      <c r="E113" s="2">
        <f t="shared" ca="1" si="87"/>
        <v>847</v>
      </c>
      <c r="F113" s="5">
        <f t="shared" ca="1" si="83"/>
        <v>1.238500000000009</v>
      </c>
      <c r="G113" s="2">
        <f t="shared" ca="1" si="88"/>
        <v>1049.0095000000076</v>
      </c>
      <c r="H113" s="6">
        <f t="shared" ca="1" si="89"/>
        <v>42</v>
      </c>
      <c r="I113" s="5">
        <f t="shared" ca="1" si="84"/>
        <v>-0.14833333333333529</v>
      </c>
      <c r="J113" s="13">
        <f t="shared" ca="1" si="90"/>
        <v>0</v>
      </c>
      <c r="K113" s="2">
        <f t="shared" ca="1" si="91"/>
        <v>0</v>
      </c>
      <c r="L113" s="11">
        <f t="shared" ca="1" si="92"/>
        <v>1519202.858500005</v>
      </c>
      <c r="M113" s="2">
        <f ca="1">K113*0.338</f>
        <v>0</v>
      </c>
      <c r="N113" s="2">
        <f ca="1">(K113-(J113*500))*0.2</f>
        <v>0</v>
      </c>
      <c r="O113" s="16">
        <f ca="1">(K113-(J113*500))*0.1196</f>
        <v>0</v>
      </c>
      <c r="P113" s="11">
        <f t="shared" ca="1" si="96"/>
        <v>80933.661876600483</v>
      </c>
      <c r="Q113" s="2">
        <f t="shared" ca="1" si="97"/>
        <v>0</v>
      </c>
      <c r="R113" s="11">
        <f ca="1">R112+Q113</f>
        <v>648831.1378730021</v>
      </c>
      <c r="W113" s="5">
        <f t="shared" ca="1" si="64"/>
        <v>1</v>
      </c>
      <c r="Y113" s="12">
        <f t="shared" ca="1" si="68"/>
        <v>-71000</v>
      </c>
      <c r="Z113" s="12">
        <f t="shared" ca="1" si="69"/>
        <v>-71508.511702150587</v>
      </c>
      <c r="AA113" s="2">
        <f t="shared" ca="1" si="99"/>
        <v>506322.62617085152</v>
      </c>
      <c r="AB113" s="2">
        <f t="shared" ca="1" si="86"/>
        <v>506322.62617085152</v>
      </c>
    </row>
    <row r="114" spans="4:28" x14ac:dyDescent="0.25">
      <c r="D114" s="4">
        <v>107</v>
      </c>
      <c r="E114" s="2">
        <f t="shared" ca="1" si="87"/>
        <v>847</v>
      </c>
      <c r="F114" s="5">
        <f t="shared" ca="1" si="83"/>
        <v>1.2407500000000091</v>
      </c>
      <c r="G114" s="2">
        <f t="shared" ca="1" si="88"/>
        <v>1050.9152500000077</v>
      </c>
      <c r="H114" s="6">
        <f t="shared" ca="1" si="89"/>
        <v>42</v>
      </c>
      <c r="I114" s="5">
        <f t="shared" ca="1" si="84"/>
        <v>-0.15916666666666862</v>
      </c>
      <c r="J114" s="13">
        <f t="shared" ca="1" si="90"/>
        <v>0</v>
      </c>
      <c r="K114" s="2">
        <f t="shared" ca="1" si="91"/>
        <v>0</v>
      </c>
      <c r="L114" s="11">
        <f t="shared" ca="1" si="92"/>
        <v>1519202.858500005</v>
      </c>
      <c r="M114" s="2">
        <f ca="1">K114*0.338</f>
        <v>0</v>
      </c>
      <c r="N114" s="2">
        <f ca="1">(K114-(J114*500))*0.2</f>
        <v>0</v>
      </c>
      <c r="O114" s="16">
        <f ca="1">(K114-(J114*500))*0.1196</f>
        <v>0</v>
      </c>
      <c r="P114" s="11">
        <f t="shared" ca="1" si="96"/>
        <v>80933.661876600483</v>
      </c>
      <c r="Q114" s="2">
        <f t="shared" ca="1" si="97"/>
        <v>0</v>
      </c>
      <c r="R114" s="11">
        <f ca="1">R113+Q114</f>
        <v>648831.1378730021</v>
      </c>
      <c r="W114" s="5">
        <f t="shared" ca="1" si="64"/>
        <v>1</v>
      </c>
      <c r="Y114" s="12">
        <f t="shared" ca="1" si="68"/>
        <v>-71000</v>
      </c>
      <c r="Z114" s="12">
        <f t="shared" ca="1" si="69"/>
        <v>-71508.511702150587</v>
      </c>
      <c r="AA114" s="2">
        <f t="shared" ca="1" si="99"/>
        <v>506322.62617085152</v>
      </c>
      <c r="AB114" s="2">
        <f t="shared" ca="1" si="86"/>
        <v>506322.62617085152</v>
      </c>
    </row>
    <row r="115" spans="4:28" x14ac:dyDescent="0.25">
      <c r="D115" s="4">
        <v>108</v>
      </c>
      <c r="E115" s="2">
        <f t="shared" ref="E115:E127" ca="1" si="100">E114</f>
        <v>847</v>
      </c>
      <c r="F115" s="5">
        <f t="shared" ca="1" si="83"/>
        <v>1.2430000000000092</v>
      </c>
      <c r="G115" s="2">
        <f t="shared" ref="G115:G121" ca="1" si="101">E115*F115</f>
        <v>1052.8210000000079</v>
      </c>
      <c r="H115" s="6">
        <f t="shared" ref="H115:H127" ca="1" si="102">H114</f>
        <v>42</v>
      </c>
      <c r="I115" s="5">
        <f t="shared" ca="1" si="84"/>
        <v>-0.17000000000000196</v>
      </c>
      <c r="J115" s="13">
        <f t="shared" ref="J115:J121" ca="1" si="103">MAX(0,INT(H115*I115))</f>
        <v>0</v>
      </c>
      <c r="K115" s="2">
        <f t="shared" ref="K115:K121" ca="1" si="104">J115*G115</f>
        <v>0</v>
      </c>
      <c r="L115" s="11">
        <f t="shared" ref="L115:L121" ca="1" si="105">L114+K115</f>
        <v>1519202.858500005</v>
      </c>
      <c r="M115" s="2">
        <f t="shared" ref="M115:M118" ca="1" si="106">K115*0.338</f>
        <v>0</v>
      </c>
      <c r="N115" s="2">
        <f t="shared" ref="N115:N118" ca="1" si="107">(K115-(J115*500))*0.2</f>
        <v>0</v>
      </c>
      <c r="O115" s="16">
        <f t="shared" ref="O115:O118" ca="1" si="108">(K115-(J115*500))*0.1196</f>
        <v>0</v>
      </c>
      <c r="P115" s="11">
        <f t="shared" ref="P115:P121" ca="1" si="109">P114+O115</f>
        <v>80933.661876600483</v>
      </c>
      <c r="Q115" s="2">
        <f t="shared" ref="Q115:Q121" ca="1" si="110">M115+N115</f>
        <v>0</v>
      </c>
      <c r="R115" s="11">
        <f t="shared" ref="R115:R118" ca="1" si="111">R114+Q115</f>
        <v>648831.1378730021</v>
      </c>
      <c r="W115" s="5">
        <f t="shared" ca="1" si="64"/>
        <v>1</v>
      </c>
      <c r="Y115" s="12">
        <f t="shared" ca="1" si="68"/>
        <v>-71000</v>
      </c>
      <c r="Z115" s="12">
        <f t="shared" ca="1" si="69"/>
        <v>-71508.511702150587</v>
      </c>
      <c r="AA115" s="2">
        <f t="shared" ca="1" si="99"/>
        <v>506322.62617085152</v>
      </c>
      <c r="AB115" s="2">
        <f t="shared" ca="1" si="86"/>
        <v>506322.62617085152</v>
      </c>
    </row>
    <row r="116" spans="4:28" x14ac:dyDescent="0.25">
      <c r="D116" s="4">
        <v>109</v>
      </c>
      <c r="E116" s="2">
        <f t="shared" ca="1" si="100"/>
        <v>847</v>
      </c>
      <c r="F116" s="5">
        <f t="shared" ca="1" si="83"/>
        <v>1.2452500000000093</v>
      </c>
      <c r="G116" s="2">
        <f t="shared" ca="1" si="101"/>
        <v>1054.7267500000078</v>
      </c>
      <c r="H116" s="6">
        <f t="shared" ca="1" si="102"/>
        <v>42</v>
      </c>
      <c r="I116" s="5">
        <f t="shared" ca="1" si="84"/>
        <v>-0.18083333333333529</v>
      </c>
      <c r="J116" s="13">
        <f t="shared" ca="1" si="103"/>
        <v>0</v>
      </c>
      <c r="K116" s="2">
        <f t="shared" ca="1" si="104"/>
        <v>0</v>
      </c>
      <c r="L116" s="11">
        <f t="shared" ca="1" si="105"/>
        <v>1519202.858500005</v>
      </c>
      <c r="M116" s="2">
        <f t="shared" ca="1" si="106"/>
        <v>0</v>
      </c>
      <c r="N116" s="2">
        <f t="shared" ca="1" si="107"/>
        <v>0</v>
      </c>
      <c r="O116" s="16">
        <f t="shared" ca="1" si="108"/>
        <v>0</v>
      </c>
      <c r="P116" s="11">
        <f t="shared" ca="1" si="109"/>
        <v>80933.661876600483</v>
      </c>
      <c r="Q116" s="2">
        <f t="shared" ca="1" si="110"/>
        <v>0</v>
      </c>
      <c r="R116" s="11">
        <f t="shared" ca="1" si="111"/>
        <v>648831.1378730021</v>
      </c>
      <c r="W116" s="5">
        <f t="shared" ca="1" si="64"/>
        <v>1</v>
      </c>
      <c r="Y116" s="12">
        <f t="shared" ca="1" si="68"/>
        <v>-71000</v>
      </c>
      <c r="Z116" s="12">
        <f t="shared" ca="1" si="69"/>
        <v>-71508.511702150587</v>
      </c>
      <c r="AA116" s="2">
        <f t="shared" ca="1" si="99"/>
        <v>506322.62617085152</v>
      </c>
      <c r="AB116" s="2">
        <f t="shared" ca="1" si="86"/>
        <v>506322.62617085152</v>
      </c>
    </row>
    <row r="117" spans="4:28" x14ac:dyDescent="0.25">
      <c r="D117" s="4">
        <v>110</v>
      </c>
      <c r="E117" s="2">
        <f t="shared" ca="1" si="100"/>
        <v>847</v>
      </c>
      <c r="F117" s="5">
        <f t="shared" ca="1" si="83"/>
        <v>1.2475000000000094</v>
      </c>
      <c r="G117" s="2">
        <f t="shared" ca="1" si="101"/>
        <v>1056.6325000000079</v>
      </c>
      <c r="H117" s="6">
        <f t="shared" ca="1" si="102"/>
        <v>42</v>
      </c>
      <c r="I117" s="5">
        <f t="shared" ca="1" si="84"/>
        <v>-0.19166666666666862</v>
      </c>
      <c r="J117" s="13">
        <f t="shared" ca="1" si="103"/>
        <v>0</v>
      </c>
      <c r="K117" s="2">
        <f t="shared" ca="1" si="104"/>
        <v>0</v>
      </c>
      <c r="L117" s="11">
        <f t="shared" ca="1" si="105"/>
        <v>1519202.858500005</v>
      </c>
      <c r="M117" s="2">
        <f t="shared" ca="1" si="106"/>
        <v>0</v>
      </c>
      <c r="N117" s="2">
        <f t="shared" ca="1" si="107"/>
        <v>0</v>
      </c>
      <c r="O117" s="16">
        <f t="shared" ca="1" si="108"/>
        <v>0</v>
      </c>
      <c r="P117" s="11">
        <f t="shared" ca="1" si="109"/>
        <v>80933.661876600483</v>
      </c>
      <c r="Q117" s="2">
        <f t="shared" ca="1" si="110"/>
        <v>0</v>
      </c>
      <c r="R117" s="11">
        <f t="shared" ca="1" si="111"/>
        <v>648831.1378730021</v>
      </c>
      <c r="W117" s="5">
        <f t="shared" ca="1" si="64"/>
        <v>1</v>
      </c>
      <c r="Y117" s="12">
        <f t="shared" ca="1" si="68"/>
        <v>-71000</v>
      </c>
      <c r="Z117" s="12">
        <f t="shared" ca="1" si="69"/>
        <v>-71508.511702150587</v>
      </c>
      <c r="AA117" s="2">
        <f t="shared" ca="1" si="99"/>
        <v>506322.62617085152</v>
      </c>
      <c r="AB117" s="2">
        <f t="shared" ca="1" si="86"/>
        <v>506322.62617085152</v>
      </c>
    </row>
    <row r="118" spans="4:28" x14ac:dyDescent="0.25">
      <c r="D118" s="4">
        <v>111</v>
      </c>
      <c r="E118" s="2">
        <f t="shared" ca="1" si="100"/>
        <v>847</v>
      </c>
      <c r="F118" s="5">
        <f t="shared" ca="1" si="83"/>
        <v>1.2497500000000095</v>
      </c>
      <c r="G118" s="2">
        <f t="shared" ca="1" si="101"/>
        <v>1058.538250000008</v>
      </c>
      <c r="H118" s="6">
        <f t="shared" ca="1" si="102"/>
        <v>42</v>
      </c>
      <c r="I118" s="5">
        <f t="shared" ca="1" si="84"/>
        <v>-0.20250000000000196</v>
      </c>
      <c r="J118" s="13">
        <f t="shared" ca="1" si="103"/>
        <v>0</v>
      </c>
      <c r="K118" s="2">
        <f t="shared" ca="1" si="104"/>
        <v>0</v>
      </c>
      <c r="L118" s="11">
        <f t="shared" ca="1" si="105"/>
        <v>1519202.858500005</v>
      </c>
      <c r="M118" s="2">
        <f t="shared" ca="1" si="106"/>
        <v>0</v>
      </c>
      <c r="N118" s="2">
        <f t="shared" ca="1" si="107"/>
        <v>0</v>
      </c>
      <c r="O118" s="16">
        <f t="shared" ca="1" si="108"/>
        <v>0</v>
      </c>
      <c r="P118" s="11">
        <f t="shared" ca="1" si="109"/>
        <v>80933.661876600483</v>
      </c>
      <c r="Q118" s="2">
        <f t="shared" ca="1" si="110"/>
        <v>0</v>
      </c>
      <c r="R118" s="11">
        <f t="shared" ca="1" si="111"/>
        <v>648831.1378730021</v>
      </c>
      <c r="W118" s="5">
        <f t="shared" ca="1" si="64"/>
        <v>1</v>
      </c>
      <c r="Y118" s="12">
        <f t="shared" ca="1" si="68"/>
        <v>-71000</v>
      </c>
      <c r="Z118" s="12">
        <f t="shared" ca="1" si="69"/>
        <v>-71508.511702150587</v>
      </c>
      <c r="AA118" s="2">
        <f t="shared" ca="1" si="99"/>
        <v>506322.62617085152</v>
      </c>
      <c r="AB118" s="2">
        <f t="shared" ca="1" si="86"/>
        <v>506322.62617085152</v>
      </c>
    </row>
    <row r="119" spans="4:28" x14ac:dyDescent="0.25">
      <c r="D119" s="4">
        <v>112</v>
      </c>
      <c r="E119" s="2">
        <f t="shared" ca="1" si="100"/>
        <v>847</v>
      </c>
      <c r="F119" s="5">
        <f t="shared" ca="1" si="83"/>
        <v>1.2520000000000095</v>
      </c>
      <c r="G119" s="2">
        <f t="shared" ca="1" si="101"/>
        <v>1060.4440000000081</v>
      </c>
      <c r="H119" s="6">
        <f t="shared" ca="1" si="102"/>
        <v>42</v>
      </c>
      <c r="I119" s="5">
        <f t="shared" ca="1" si="84"/>
        <v>-0.21333333333333529</v>
      </c>
      <c r="J119" s="13">
        <f t="shared" ca="1" si="103"/>
        <v>0</v>
      </c>
      <c r="K119" s="2">
        <f t="shared" ca="1" si="104"/>
        <v>0</v>
      </c>
      <c r="L119" s="11">
        <f t="shared" ca="1" si="105"/>
        <v>1519202.858500005</v>
      </c>
      <c r="M119" s="2">
        <f ca="1">K119*0.338</f>
        <v>0</v>
      </c>
      <c r="N119" s="2">
        <f ca="1">(K119-(J119*500))*0.2</f>
        <v>0</v>
      </c>
      <c r="O119" s="16">
        <f ca="1">(K119-(J119*500))*0.1196</f>
        <v>0</v>
      </c>
      <c r="P119" s="11">
        <f t="shared" ca="1" si="109"/>
        <v>80933.661876600483</v>
      </c>
      <c r="Q119" s="2">
        <f t="shared" ca="1" si="110"/>
        <v>0</v>
      </c>
      <c r="R119" s="11">
        <f ca="1">R118+Q119</f>
        <v>648831.1378730021</v>
      </c>
      <c r="W119" s="5">
        <f t="shared" ca="1" si="64"/>
        <v>1</v>
      </c>
      <c r="Y119" s="12">
        <f t="shared" ca="1" si="68"/>
        <v>-71000</v>
      </c>
      <c r="Z119" s="12">
        <f t="shared" ca="1" si="69"/>
        <v>-71508.511702150587</v>
      </c>
      <c r="AA119" s="2">
        <f t="shared" ca="1" si="99"/>
        <v>506322.62617085152</v>
      </c>
      <c r="AB119" s="2">
        <f t="shared" ca="1" si="86"/>
        <v>506322.62617085152</v>
      </c>
    </row>
    <row r="120" spans="4:28" x14ac:dyDescent="0.25">
      <c r="D120" s="4">
        <v>113</v>
      </c>
      <c r="E120" s="2">
        <f t="shared" ca="1" si="100"/>
        <v>847</v>
      </c>
      <c r="F120" s="5">
        <f t="shared" ca="1" si="83"/>
        <v>1.2542500000000096</v>
      </c>
      <c r="G120" s="2">
        <f t="shared" ca="1" si="101"/>
        <v>1062.3497500000083</v>
      </c>
      <c r="H120" s="6">
        <f t="shared" ca="1" si="102"/>
        <v>42</v>
      </c>
      <c r="I120" s="5">
        <f t="shared" ca="1" si="84"/>
        <v>-0.22416666666666862</v>
      </c>
      <c r="J120" s="13">
        <f t="shared" ca="1" si="103"/>
        <v>0</v>
      </c>
      <c r="K120" s="2">
        <f t="shared" ca="1" si="104"/>
        <v>0</v>
      </c>
      <c r="L120" s="11">
        <f t="shared" ca="1" si="105"/>
        <v>1519202.858500005</v>
      </c>
      <c r="M120" s="2">
        <f ca="1">K120*0.338</f>
        <v>0</v>
      </c>
      <c r="N120" s="2">
        <f ca="1">(K120-(J120*500))*0.2</f>
        <v>0</v>
      </c>
      <c r="O120" s="16">
        <f ca="1">(K120-(J120*500))*0.1196</f>
        <v>0</v>
      </c>
      <c r="P120" s="11">
        <f t="shared" ca="1" si="109"/>
        <v>80933.661876600483</v>
      </c>
      <c r="Q120" s="2">
        <f t="shared" ca="1" si="110"/>
        <v>0</v>
      </c>
      <c r="R120" s="11">
        <f ca="1">R119+Q120</f>
        <v>648831.1378730021</v>
      </c>
      <c r="W120" s="5">
        <f t="shared" ca="1" si="64"/>
        <v>1</v>
      </c>
      <c r="Y120" s="12">
        <f t="shared" ca="1" si="68"/>
        <v>-71000</v>
      </c>
      <c r="Z120" s="12">
        <f t="shared" ca="1" si="69"/>
        <v>-71508.511702150587</v>
      </c>
      <c r="AA120" s="2">
        <f t="shared" ca="1" si="99"/>
        <v>506322.62617085152</v>
      </c>
      <c r="AB120" s="2">
        <f t="shared" ca="1" si="86"/>
        <v>506322.62617085152</v>
      </c>
    </row>
    <row r="121" spans="4:28" x14ac:dyDescent="0.25">
      <c r="D121" s="4">
        <v>114</v>
      </c>
      <c r="E121" s="2">
        <f t="shared" ca="1" si="100"/>
        <v>847</v>
      </c>
      <c r="F121" s="5">
        <f t="shared" ca="1" si="83"/>
        <v>1.2565000000000097</v>
      </c>
      <c r="G121" s="2">
        <f t="shared" ca="1" si="101"/>
        <v>1064.2555000000082</v>
      </c>
      <c r="H121" s="6">
        <f t="shared" ca="1" si="102"/>
        <v>42</v>
      </c>
      <c r="I121" s="5">
        <f t="shared" ca="1" si="84"/>
        <v>-0.23500000000000196</v>
      </c>
      <c r="J121" s="13">
        <f t="shared" ca="1" si="103"/>
        <v>0</v>
      </c>
      <c r="K121" s="2">
        <f t="shared" ca="1" si="104"/>
        <v>0</v>
      </c>
      <c r="L121" s="11">
        <f t="shared" ca="1" si="105"/>
        <v>1519202.858500005</v>
      </c>
      <c r="M121" s="2">
        <f t="shared" ref="M121:M122" ca="1" si="112">K121*0.338</f>
        <v>0</v>
      </c>
      <c r="N121" s="2">
        <f t="shared" ref="N121:N122" ca="1" si="113">(K121-(J121*500))*0.2</f>
        <v>0</v>
      </c>
      <c r="O121" s="16">
        <f t="shared" ref="O121:O122" ca="1" si="114">(K121-(J121*500))*0.1196</f>
        <v>0</v>
      </c>
      <c r="P121" s="11">
        <f t="shared" ca="1" si="109"/>
        <v>80933.661876600483</v>
      </c>
      <c r="Q121" s="2">
        <f t="shared" ca="1" si="110"/>
        <v>0</v>
      </c>
      <c r="R121" s="11">
        <f t="shared" ref="R121:R122" ca="1" si="115">R120+Q121</f>
        <v>648831.1378730021</v>
      </c>
      <c r="W121" s="5">
        <f t="shared" ca="1" si="64"/>
        <v>1</v>
      </c>
      <c r="Y121" s="12">
        <f t="shared" ca="1" si="68"/>
        <v>-71000</v>
      </c>
      <c r="Z121" s="12">
        <f t="shared" ca="1" si="69"/>
        <v>-71508.511702150587</v>
      </c>
      <c r="AA121" s="2">
        <f t="shared" ca="1" si="99"/>
        <v>506322.62617085152</v>
      </c>
      <c r="AB121" s="2">
        <f t="shared" ca="1" si="86"/>
        <v>506322.62617085152</v>
      </c>
    </row>
    <row r="122" spans="4:28" x14ac:dyDescent="0.25">
      <c r="D122" s="4">
        <v>115</v>
      </c>
      <c r="E122" s="2">
        <f t="shared" ca="1" si="100"/>
        <v>847</v>
      </c>
      <c r="F122" s="5">
        <f t="shared" ref="F122:F127" ca="1" si="116">F121+$B$10/12</f>
        <v>1.2587500000000098</v>
      </c>
      <c r="G122" s="2">
        <f t="shared" ref="G122:G127" ca="1" si="117">E122*F122</f>
        <v>1066.1612500000083</v>
      </c>
      <c r="H122" s="6">
        <f t="shared" ca="1" si="102"/>
        <v>42</v>
      </c>
      <c r="I122" s="5">
        <f t="shared" ref="I122:I127" ca="1" si="118">I121-$B$12/12</f>
        <v>-0.24583333333333529</v>
      </c>
      <c r="J122" s="13">
        <f t="shared" ref="J122:J127" ca="1" si="119">MAX(0,INT(H122*I122))</f>
        <v>0</v>
      </c>
      <c r="K122" s="2">
        <f t="shared" ref="K122:K127" ca="1" si="120">J122*G122</f>
        <v>0</v>
      </c>
      <c r="L122" s="11">
        <f t="shared" ref="L122:L127" ca="1" si="121">L121+K122</f>
        <v>1519202.858500005</v>
      </c>
      <c r="M122" s="2">
        <f t="shared" ca="1" si="112"/>
        <v>0</v>
      </c>
      <c r="N122" s="2">
        <f t="shared" ca="1" si="113"/>
        <v>0</v>
      </c>
      <c r="O122" s="16">
        <f t="shared" ca="1" si="114"/>
        <v>0</v>
      </c>
      <c r="P122" s="11">
        <f t="shared" ref="P122:P127" ca="1" si="122">P121+O122</f>
        <v>80933.661876600483</v>
      </c>
      <c r="Q122" s="2">
        <f t="shared" ref="Q122:Q127" ca="1" si="123">M122+N122</f>
        <v>0</v>
      </c>
      <c r="R122" s="11">
        <f t="shared" ca="1" si="115"/>
        <v>648831.1378730021</v>
      </c>
      <c r="W122" s="5">
        <f t="shared" ca="1" si="64"/>
        <v>1</v>
      </c>
      <c r="Y122" s="12">
        <f t="shared" ca="1" si="68"/>
        <v>-71000</v>
      </c>
      <c r="Z122" s="12">
        <f t="shared" ca="1" si="69"/>
        <v>-71508.511702150587</v>
      </c>
      <c r="AA122" s="2">
        <f t="shared" ref="AA122:AA127" ca="1" si="124">R122+Y122+Z122</f>
        <v>506322.62617085152</v>
      </c>
      <c r="AB122" s="2">
        <f t="shared" ref="AB122:AB127" ca="1" si="125">AA122/POWER(1+$B$13/12,D122)</f>
        <v>506322.62617085152</v>
      </c>
    </row>
    <row r="123" spans="4:28" x14ac:dyDescent="0.25">
      <c r="D123" s="4">
        <v>116</v>
      </c>
      <c r="E123" s="2">
        <f t="shared" ca="1" si="100"/>
        <v>847</v>
      </c>
      <c r="F123" s="5">
        <f t="shared" ca="1" si="116"/>
        <v>1.2610000000000099</v>
      </c>
      <c r="G123" s="2">
        <f t="shared" ca="1" si="117"/>
        <v>1068.0670000000084</v>
      </c>
      <c r="H123" s="6">
        <f t="shared" ca="1" si="102"/>
        <v>42</v>
      </c>
      <c r="I123" s="5">
        <f t="shared" ca="1" si="118"/>
        <v>-0.2566666666666686</v>
      </c>
      <c r="J123" s="13">
        <f t="shared" ca="1" si="119"/>
        <v>0</v>
      </c>
      <c r="K123" s="2">
        <f t="shared" ca="1" si="120"/>
        <v>0</v>
      </c>
      <c r="L123" s="11">
        <f t="shared" ca="1" si="121"/>
        <v>1519202.858500005</v>
      </c>
      <c r="M123" s="2">
        <f t="shared" ref="M123:M127" ca="1" si="126">K123*0.338</f>
        <v>0</v>
      </c>
      <c r="N123" s="2">
        <f t="shared" ref="N123:N127" ca="1" si="127">(K123-(J123*500))*0.2</f>
        <v>0</v>
      </c>
      <c r="O123" s="16">
        <f t="shared" ref="O123:O127" ca="1" si="128">(K123-(J123*500))*0.1196</f>
        <v>0</v>
      </c>
      <c r="P123" s="11">
        <f t="shared" ca="1" si="122"/>
        <v>80933.661876600483</v>
      </c>
      <c r="Q123" s="2">
        <f t="shared" ca="1" si="123"/>
        <v>0</v>
      </c>
      <c r="R123" s="11">
        <f t="shared" ref="R123:R127" ca="1" si="129">R122+Q123</f>
        <v>648831.1378730021</v>
      </c>
      <c r="W123" s="5">
        <f t="shared" ca="1" si="64"/>
        <v>1</v>
      </c>
      <c r="Y123" s="12">
        <f t="shared" ca="1" si="68"/>
        <v>-71000</v>
      </c>
      <c r="Z123" s="12">
        <f t="shared" ca="1" si="69"/>
        <v>-71508.511702150587</v>
      </c>
      <c r="AA123" s="2">
        <f t="shared" ca="1" si="124"/>
        <v>506322.62617085152</v>
      </c>
      <c r="AB123" s="2">
        <f t="shared" ca="1" si="125"/>
        <v>506322.62617085152</v>
      </c>
    </row>
    <row r="124" spans="4:28" x14ac:dyDescent="0.25">
      <c r="D124" s="4">
        <v>117</v>
      </c>
      <c r="E124" s="2">
        <f t="shared" ca="1" si="100"/>
        <v>847</v>
      </c>
      <c r="F124" s="5">
        <f t="shared" ca="1" si="116"/>
        <v>1.26325000000001</v>
      </c>
      <c r="G124" s="2">
        <f t="shared" ca="1" si="117"/>
        <v>1069.9727500000085</v>
      </c>
      <c r="H124" s="6">
        <f t="shared" ca="1" si="102"/>
        <v>42</v>
      </c>
      <c r="I124" s="5">
        <f t="shared" ca="1" si="118"/>
        <v>-0.26750000000000196</v>
      </c>
      <c r="J124" s="13">
        <f t="shared" ca="1" si="119"/>
        <v>0</v>
      </c>
      <c r="K124" s="2">
        <f t="shared" ca="1" si="120"/>
        <v>0</v>
      </c>
      <c r="L124" s="11">
        <f t="shared" ca="1" si="121"/>
        <v>1519202.858500005</v>
      </c>
      <c r="M124" s="2">
        <f t="shared" ca="1" si="126"/>
        <v>0</v>
      </c>
      <c r="N124" s="2">
        <f t="shared" ca="1" si="127"/>
        <v>0</v>
      </c>
      <c r="O124" s="16">
        <f t="shared" ca="1" si="128"/>
        <v>0</v>
      </c>
      <c r="P124" s="11">
        <f t="shared" ca="1" si="122"/>
        <v>80933.661876600483</v>
      </c>
      <c r="Q124" s="2">
        <f t="shared" ca="1" si="123"/>
        <v>0</v>
      </c>
      <c r="R124" s="11">
        <f t="shared" ca="1" si="129"/>
        <v>648831.1378730021</v>
      </c>
      <c r="W124" s="5">
        <f t="shared" ca="1" si="64"/>
        <v>1</v>
      </c>
      <c r="Y124" s="12">
        <f t="shared" ca="1" si="68"/>
        <v>-71000</v>
      </c>
      <c r="Z124" s="12">
        <f t="shared" ca="1" si="69"/>
        <v>-71508.511702150587</v>
      </c>
      <c r="AA124" s="2">
        <f t="shared" ca="1" si="124"/>
        <v>506322.62617085152</v>
      </c>
      <c r="AB124" s="2">
        <f t="shared" ca="1" si="125"/>
        <v>506322.62617085152</v>
      </c>
    </row>
    <row r="125" spans="4:28" x14ac:dyDescent="0.25">
      <c r="D125" s="4">
        <v>118</v>
      </c>
      <c r="E125" s="2">
        <f t="shared" ca="1" si="100"/>
        <v>847</v>
      </c>
      <c r="F125" s="5">
        <f t="shared" ca="1" si="116"/>
        <v>1.2655000000000101</v>
      </c>
      <c r="G125" s="2">
        <f t="shared" ca="1" si="117"/>
        <v>1071.8785000000084</v>
      </c>
      <c r="H125" s="6">
        <f t="shared" ca="1" si="102"/>
        <v>42</v>
      </c>
      <c r="I125" s="5">
        <f t="shared" ca="1" si="118"/>
        <v>-0.27833333333333532</v>
      </c>
      <c r="J125" s="13">
        <f t="shared" ca="1" si="119"/>
        <v>0</v>
      </c>
      <c r="K125" s="2">
        <f t="shared" ca="1" si="120"/>
        <v>0</v>
      </c>
      <c r="L125" s="11">
        <f t="shared" ca="1" si="121"/>
        <v>1519202.858500005</v>
      </c>
      <c r="M125" s="2">
        <f t="shared" ca="1" si="126"/>
        <v>0</v>
      </c>
      <c r="N125" s="2">
        <f t="shared" ca="1" si="127"/>
        <v>0</v>
      </c>
      <c r="O125" s="16">
        <f t="shared" ca="1" si="128"/>
        <v>0</v>
      </c>
      <c r="P125" s="11">
        <f t="shared" ca="1" si="122"/>
        <v>80933.661876600483</v>
      </c>
      <c r="Q125" s="2">
        <f t="shared" ca="1" si="123"/>
        <v>0</v>
      </c>
      <c r="R125" s="11">
        <f t="shared" ca="1" si="129"/>
        <v>648831.1378730021</v>
      </c>
      <c r="W125" s="5">
        <f t="shared" ca="1" si="64"/>
        <v>1</v>
      </c>
      <c r="Y125" s="12">
        <f t="shared" ca="1" si="68"/>
        <v>-71000</v>
      </c>
      <c r="Z125" s="12">
        <f t="shared" ca="1" si="69"/>
        <v>-71508.511702150587</v>
      </c>
      <c r="AA125" s="2">
        <f t="shared" ca="1" si="124"/>
        <v>506322.62617085152</v>
      </c>
      <c r="AB125" s="2">
        <f t="shared" ca="1" si="125"/>
        <v>506322.62617085152</v>
      </c>
    </row>
    <row r="126" spans="4:28" x14ac:dyDescent="0.25">
      <c r="D126" s="4">
        <v>119</v>
      </c>
      <c r="E126" s="2">
        <f t="shared" ca="1" si="100"/>
        <v>847</v>
      </c>
      <c r="F126" s="5">
        <f t="shared" ca="1" si="116"/>
        <v>1.2677500000000101</v>
      </c>
      <c r="G126" s="2">
        <f t="shared" ca="1" si="117"/>
        <v>1073.7842500000086</v>
      </c>
      <c r="H126" s="6">
        <f t="shared" ca="1" si="102"/>
        <v>42</v>
      </c>
      <c r="I126" s="5">
        <f t="shared" ca="1" si="118"/>
        <v>-0.28916666666666868</v>
      </c>
      <c r="J126" s="13">
        <f t="shared" ca="1" si="119"/>
        <v>0</v>
      </c>
      <c r="K126" s="2">
        <f t="shared" ca="1" si="120"/>
        <v>0</v>
      </c>
      <c r="L126" s="11">
        <f t="shared" ca="1" si="121"/>
        <v>1519202.858500005</v>
      </c>
      <c r="M126" s="2">
        <f t="shared" ca="1" si="126"/>
        <v>0</v>
      </c>
      <c r="N126" s="2">
        <f t="shared" ca="1" si="127"/>
        <v>0</v>
      </c>
      <c r="O126" s="16">
        <f t="shared" ca="1" si="128"/>
        <v>0</v>
      </c>
      <c r="P126" s="11">
        <f t="shared" ca="1" si="122"/>
        <v>80933.661876600483</v>
      </c>
      <c r="Q126" s="2">
        <f t="shared" ca="1" si="123"/>
        <v>0</v>
      </c>
      <c r="R126" s="11">
        <f t="shared" ca="1" si="129"/>
        <v>648831.1378730021</v>
      </c>
      <c r="W126" s="5">
        <f t="shared" ca="1" si="64"/>
        <v>1</v>
      </c>
      <c r="Y126" s="12">
        <f t="shared" ca="1" si="68"/>
        <v>-71000</v>
      </c>
      <c r="Z126" s="12">
        <f t="shared" ca="1" si="69"/>
        <v>-71508.511702150587</v>
      </c>
      <c r="AA126" s="2">
        <f t="shared" ca="1" si="124"/>
        <v>506322.62617085152</v>
      </c>
      <c r="AB126" s="2">
        <f t="shared" ca="1" si="125"/>
        <v>506322.62617085152</v>
      </c>
    </row>
    <row r="127" spans="4:28" x14ac:dyDescent="0.25">
      <c r="D127" s="4">
        <v>120</v>
      </c>
      <c r="E127" s="2">
        <f t="shared" ca="1" si="100"/>
        <v>847</v>
      </c>
      <c r="F127" s="5">
        <f t="shared" ca="1" si="116"/>
        <v>1.2700000000000102</v>
      </c>
      <c r="G127" s="2">
        <f t="shared" ca="1" si="117"/>
        <v>1075.6900000000087</v>
      </c>
      <c r="H127" s="6">
        <f t="shared" ca="1" si="102"/>
        <v>42</v>
      </c>
      <c r="I127" s="5">
        <f t="shared" ca="1" si="118"/>
        <v>-0.30000000000000204</v>
      </c>
      <c r="J127" s="13">
        <f t="shared" ca="1" si="119"/>
        <v>0</v>
      </c>
      <c r="K127" s="2">
        <f t="shared" ca="1" si="120"/>
        <v>0</v>
      </c>
      <c r="L127" s="11">
        <f t="shared" ca="1" si="121"/>
        <v>1519202.858500005</v>
      </c>
      <c r="M127" s="2">
        <f t="shared" ca="1" si="126"/>
        <v>0</v>
      </c>
      <c r="N127" s="2">
        <f t="shared" ca="1" si="127"/>
        <v>0</v>
      </c>
      <c r="O127" s="16">
        <f t="shared" ca="1" si="128"/>
        <v>0</v>
      </c>
      <c r="P127" s="11">
        <f t="shared" ca="1" si="122"/>
        <v>80933.661876600483</v>
      </c>
      <c r="Q127" s="2">
        <f t="shared" ca="1" si="123"/>
        <v>0</v>
      </c>
      <c r="R127" s="11">
        <f t="shared" ca="1" si="129"/>
        <v>648831.1378730021</v>
      </c>
      <c r="W127" s="5">
        <f t="shared" ca="1" si="64"/>
        <v>1</v>
      </c>
      <c r="Y127" s="12">
        <f t="shared" ca="1" si="68"/>
        <v>-71000</v>
      </c>
      <c r="Z127" s="12">
        <f t="shared" ca="1" si="69"/>
        <v>-71508.511702150587</v>
      </c>
      <c r="AA127" s="2">
        <f t="shared" ca="1" si="124"/>
        <v>506322.62617085152</v>
      </c>
      <c r="AB127" s="2">
        <f t="shared" ca="1" si="125"/>
        <v>506322.62617085152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C53B6-5DB0-41BD-94EA-DCE9D79DED12}">
  <sheetPr>
    <tabColor theme="5" tint="0.79998168889431442"/>
  </sheetPr>
  <dimension ref="A1:AB127"/>
  <sheetViews>
    <sheetView showGridLines="0" zoomScale="90" zoomScaleNormal="90" workbookViewId="0">
      <selection activeCell="A11" sqref="A11"/>
    </sheetView>
  </sheetViews>
  <sheetFormatPr defaultRowHeight="15" x14ac:dyDescent="0.25"/>
  <cols>
    <col min="1" max="1" width="16.42578125" customWidth="1"/>
    <col min="2" max="2" width="11.140625" customWidth="1"/>
    <col min="3" max="3" width="5" customWidth="1"/>
    <col min="6" max="6" width="9.7109375" customWidth="1"/>
    <col min="7" max="7" width="8.42578125" customWidth="1"/>
    <col min="9" max="9" width="9" customWidth="1"/>
    <col min="11" max="11" width="10.7109375" customWidth="1"/>
    <col min="12" max="12" width="12.5703125" customWidth="1"/>
    <col min="18" max="18" width="12" customWidth="1"/>
    <col min="19" max="19" width="10.42578125" bestFit="1" customWidth="1"/>
    <col min="20" max="20" width="10.28515625" bestFit="1" customWidth="1"/>
    <col min="24" max="24" width="10.140625" customWidth="1"/>
    <col min="25" max="26" width="13.42578125" customWidth="1"/>
    <col min="27" max="27" width="12.7109375" customWidth="1"/>
    <col min="28" max="28" width="13.42578125" customWidth="1"/>
  </cols>
  <sheetData>
    <row r="1" spans="1:28" ht="30" x14ac:dyDescent="0.25">
      <c r="B1" s="22" t="s">
        <v>69</v>
      </c>
      <c r="D1" s="35">
        <v>1</v>
      </c>
      <c r="E1" s="35">
        <v>2</v>
      </c>
      <c r="F1" s="35">
        <v>3</v>
      </c>
      <c r="G1" s="35">
        <v>4</v>
      </c>
      <c r="H1" s="35">
        <v>5</v>
      </c>
      <c r="I1" s="35">
        <v>6</v>
      </c>
      <c r="J1" s="35">
        <v>7</v>
      </c>
      <c r="K1" s="35">
        <v>8</v>
      </c>
      <c r="L1" s="35">
        <v>9</v>
      </c>
      <c r="M1" s="35">
        <v>10</v>
      </c>
      <c r="N1" s="35">
        <v>11</v>
      </c>
      <c r="O1" s="35">
        <v>12</v>
      </c>
      <c r="P1" s="35">
        <v>13</v>
      </c>
      <c r="Q1" s="35">
        <v>14</v>
      </c>
      <c r="R1" s="35">
        <v>15</v>
      </c>
      <c r="S1" s="35">
        <v>16</v>
      </c>
      <c r="T1" s="35">
        <v>17</v>
      </c>
      <c r="U1" s="35">
        <v>18</v>
      </c>
      <c r="V1" s="35">
        <v>19</v>
      </c>
      <c r="W1" s="35">
        <v>20</v>
      </c>
      <c r="X1" s="35">
        <v>21</v>
      </c>
      <c r="Y1" s="35">
        <v>22</v>
      </c>
      <c r="Z1" s="35">
        <v>23</v>
      </c>
      <c r="AA1" s="35">
        <v>24</v>
      </c>
      <c r="AB1" s="35">
        <v>25</v>
      </c>
    </row>
    <row r="2" spans="1:28" x14ac:dyDescent="0.25">
      <c r="A2" s="3" t="s">
        <v>12</v>
      </c>
      <c r="B2" s="24" cm="1">
        <f t="array" aca="1" ref="B2" ca="1">INDIRECT("Seaded!R"&amp;ROW()&amp;"C"&amp;MATCH($B$1,Seaded!$A$1:$J$1,0),0)</f>
        <v>11150</v>
      </c>
    </row>
    <row r="3" spans="1:28" x14ac:dyDescent="0.25">
      <c r="A3" s="3" t="s">
        <v>13</v>
      </c>
      <c r="B3" s="34" cm="1">
        <f t="array" aca="1" ref="B3" ca="1">INDIRECT("Seaded!R"&amp;ROW()&amp;"C"&amp;MATCH($B$1,Seaded!$A$1:$J$1,0),0)</f>
        <v>2.1999999999999999E-2</v>
      </c>
      <c r="D3" t="s">
        <v>26</v>
      </c>
      <c r="G3">
        <f ca="1">INT($B$2*$B$3*(B5-$B$4))</f>
        <v>36</v>
      </c>
    </row>
    <row r="4" spans="1:28" x14ac:dyDescent="0.25">
      <c r="A4" s="3" t="s">
        <v>15</v>
      </c>
      <c r="B4" s="26" cm="1">
        <f t="array" aca="1" ref="B4" ca="1">INDIRECT("Seaded!R"&amp;ROW()&amp;"C"&amp;MATCH($B$1,Seaded!$A$1:$J$1,0),0)</f>
        <v>0.16</v>
      </c>
      <c r="D4" t="s">
        <v>27</v>
      </c>
      <c r="G4">
        <f ca="1">INT($B$2*$B$3*(B6-$B$4))</f>
        <v>56</v>
      </c>
    </row>
    <row r="5" spans="1:28" x14ac:dyDescent="0.25">
      <c r="A5" s="3" t="s">
        <v>16</v>
      </c>
      <c r="B5" s="26" cm="1">
        <f t="array" aca="1" ref="B5" ca="1">INDIRECT("Seaded!R"&amp;ROW()&amp;"C"&amp;MATCH($B$1,Seaded!$A$1:$J$1,0),0)</f>
        <v>0.31</v>
      </c>
    </row>
    <row r="6" spans="1:28" x14ac:dyDescent="0.25">
      <c r="A6" s="3" t="s">
        <v>17</v>
      </c>
      <c r="B6" s="26" cm="1">
        <f t="array" aca="1" ref="B6" ca="1">INDIRECT("Seaded!R"&amp;ROW()&amp;"C"&amp;MATCH($B$1,Seaded!$A$1:$J$1,0),0)</f>
        <v>0.39</v>
      </c>
      <c r="E6" t="s">
        <v>28</v>
      </c>
      <c r="F6" t="s">
        <v>29</v>
      </c>
      <c r="G6" t="s">
        <v>31</v>
      </c>
      <c r="H6" t="s">
        <v>32</v>
      </c>
      <c r="I6" t="s">
        <v>33</v>
      </c>
      <c r="J6" s="13" t="s">
        <v>51</v>
      </c>
      <c r="K6" t="s">
        <v>35</v>
      </c>
      <c r="L6" s="10" t="s">
        <v>49</v>
      </c>
      <c r="M6" t="s">
        <v>9</v>
      </c>
      <c r="N6" t="s">
        <v>10</v>
      </c>
      <c r="O6" s="15" t="s">
        <v>48</v>
      </c>
      <c r="P6" s="10" t="s">
        <v>53</v>
      </c>
      <c r="Q6" t="s">
        <v>43</v>
      </c>
      <c r="R6" s="10" t="s">
        <v>50</v>
      </c>
      <c r="S6" t="s">
        <v>36</v>
      </c>
      <c r="T6" t="s">
        <v>37</v>
      </c>
      <c r="U6" t="s">
        <v>38</v>
      </c>
      <c r="V6" t="s">
        <v>39</v>
      </c>
      <c r="W6" t="s">
        <v>40</v>
      </c>
      <c r="X6" t="s">
        <v>41</v>
      </c>
      <c r="Y6" s="10" t="s">
        <v>57</v>
      </c>
      <c r="Z6" s="10" t="s">
        <v>58</v>
      </c>
      <c r="AA6" t="s">
        <v>42</v>
      </c>
      <c r="AB6" t="s">
        <v>45</v>
      </c>
    </row>
    <row r="7" spans="1:28" x14ac:dyDescent="0.25">
      <c r="A7" s="3" t="s">
        <v>18</v>
      </c>
      <c r="B7" s="27" cm="1">
        <f t="array" aca="1" ref="B7" ca="1">INDIRECT("Seaded!R"&amp;ROW()&amp;"C"&amp;MATCH($B$1,Seaded!$A$1:$J$1,0),0)</f>
        <v>514</v>
      </c>
      <c r="D7" s="4" t="s">
        <v>30</v>
      </c>
      <c r="E7" s="2">
        <f ca="1">$B$7</f>
        <v>514</v>
      </c>
      <c r="F7" s="5">
        <v>1</v>
      </c>
      <c r="G7" s="2">
        <f ca="1">E7*F7</f>
        <v>514</v>
      </c>
      <c r="H7">
        <v>0</v>
      </c>
      <c r="I7" s="5">
        <v>1</v>
      </c>
      <c r="J7">
        <f>MAX(0,INT(H7*I7))</f>
        <v>0</v>
      </c>
      <c r="K7" s="2">
        <f ca="1">J7*G7</f>
        <v>0</v>
      </c>
      <c r="L7" s="2"/>
      <c r="M7" s="2"/>
      <c r="N7" s="2"/>
      <c r="O7" s="16"/>
      <c r="P7" s="2"/>
      <c r="Q7" s="2"/>
      <c r="R7" s="2">
        <f ca="1">K7</f>
        <v>0</v>
      </c>
      <c r="S7" s="2"/>
      <c r="T7" s="2"/>
      <c r="U7" s="2"/>
      <c r="W7" s="5">
        <v>1</v>
      </c>
      <c r="Y7" s="2"/>
    </row>
    <row r="8" spans="1:28" x14ac:dyDescent="0.25">
      <c r="A8" s="3" t="s">
        <v>19</v>
      </c>
      <c r="B8" s="27" cm="1">
        <f t="array" aca="1" ref="B8" ca="1">INDIRECT("Seaded!R"&amp;ROW()&amp;"C"&amp;MATCH($B$1,Seaded!$A$1:$J$1,0),0)</f>
        <v>790</v>
      </c>
      <c r="D8" s="4">
        <v>1</v>
      </c>
      <c r="E8" s="2">
        <f t="shared" ref="E8:E13" ca="1" si="0">E7+($B$8-$B$7)/6</f>
        <v>560</v>
      </c>
      <c r="F8" s="5">
        <f t="shared" ref="F8:F39" ca="1" si="1">F7+$B$10/12</f>
        <v>1.0022500000000001</v>
      </c>
      <c r="G8" s="2">
        <f t="shared" ref="G8:G71" ca="1" si="2">E8*F8</f>
        <v>561.26</v>
      </c>
      <c r="H8" s="6">
        <f ca="1">H7+$G$3/6</f>
        <v>6</v>
      </c>
      <c r="I8" s="5">
        <f t="shared" ref="I8:I39" ca="1" si="3">I7-$B$12/12</f>
        <v>0.98916666666666664</v>
      </c>
      <c r="J8" s="13">
        <f t="shared" ref="J8:J71" ca="1" si="4">MAX(0,INT(H8*I8))</f>
        <v>5</v>
      </c>
      <c r="K8" s="2">
        <f t="shared" ref="K8:K71" ca="1" si="5">J8*G8</f>
        <v>2806.3</v>
      </c>
      <c r="L8" s="11">
        <f ca="1">L7+K8</f>
        <v>2806.3</v>
      </c>
      <c r="M8" s="2">
        <f t="shared" ref="M8:M71" ca="1" si="6">K8*0.338</f>
        <v>948.52940000000012</v>
      </c>
      <c r="N8" s="2">
        <f t="shared" ref="N8:N71" ca="1" si="7">(K8-(J8*500))*0.2</f>
        <v>61.260000000000041</v>
      </c>
      <c r="O8" s="16">
        <f t="shared" ref="O8:O71" ca="1" si="8">(K8-(J8*500))*0.1196</f>
        <v>36.63348000000002</v>
      </c>
      <c r="P8" s="11">
        <f ca="1">P7+O8</f>
        <v>36.63348000000002</v>
      </c>
      <c r="Q8" s="2">
        <f ca="1">M8+N8</f>
        <v>1009.7894000000001</v>
      </c>
      <c r="R8" s="11">
        <f t="shared" ref="R8:R71" ca="1" si="9">R7+Q8</f>
        <v>1009.7894000000001</v>
      </c>
      <c r="S8" s="2">
        <f ca="1">-$B$14/2</f>
        <v>-71000</v>
      </c>
      <c r="T8" s="2">
        <f t="shared" ref="T8:T13" ca="1" si="10">-$B$17*1.338*$B$2*$B$15/22/8/6</f>
        <v>-6836.3247443181799</v>
      </c>
      <c r="U8" s="2">
        <f t="shared" ref="U8:U19" ca="1" si="11">-$B$17*1.338*$B$18*$B$16/22/8/12</f>
        <v>-4005.7388636363635</v>
      </c>
      <c r="V8" s="2">
        <f ca="1">SUM(S8:U8)</f>
        <v>-81842.063607954537</v>
      </c>
      <c r="W8" s="5">
        <f t="shared" ref="W8:W71" ca="1" si="12">W7+$B$11/12</f>
        <v>1</v>
      </c>
      <c r="X8" s="2">
        <f ca="1">V8*W8</f>
        <v>-81842.063607954537</v>
      </c>
      <c r="Y8" s="12">
        <f ca="1">Y7+S8</f>
        <v>-71000</v>
      </c>
      <c r="Z8" s="12">
        <f ca="1">Z7+F8*(T8+U8)</f>
        <v>-10866.458251072443</v>
      </c>
      <c r="AA8" s="2">
        <f ca="1">R8+Y8+Z8</f>
        <v>-80856.668851072449</v>
      </c>
      <c r="AB8" s="2">
        <f t="shared" ref="AB8:AB39" ca="1" si="13">AA8/POWER(1+$B$13/12,D8)</f>
        <v>-80856.668851072449</v>
      </c>
    </row>
    <row r="9" spans="1:28" x14ac:dyDescent="0.25">
      <c r="A9" s="3" t="s">
        <v>20</v>
      </c>
      <c r="B9" s="27" cm="1">
        <f t="array" aca="1" ref="B9" ca="1">INDIRECT("Seaded!R"&amp;ROW()&amp;"C"&amp;MATCH($B$1,Seaded!$A$1:$J$1,0),0)</f>
        <v>847</v>
      </c>
      <c r="D9" s="4">
        <v>2</v>
      </c>
      <c r="E9" s="2">
        <f t="shared" ca="1" si="0"/>
        <v>606</v>
      </c>
      <c r="F9" s="5">
        <f t="shared" ca="1" si="1"/>
        <v>1.0045000000000002</v>
      </c>
      <c r="G9" s="2">
        <f t="shared" ca="1" si="2"/>
        <v>608.72700000000009</v>
      </c>
      <c r="H9" s="6">
        <f t="shared" ref="H9:H13" ca="1" si="14">H8+$G$3/6</f>
        <v>12</v>
      </c>
      <c r="I9" s="5">
        <f t="shared" ca="1" si="3"/>
        <v>0.97833333333333328</v>
      </c>
      <c r="J9" s="13">
        <f t="shared" ca="1" si="4"/>
        <v>11</v>
      </c>
      <c r="K9" s="2">
        <f t="shared" ca="1" si="5"/>
        <v>6695.9970000000012</v>
      </c>
      <c r="L9" s="11">
        <f t="shared" ref="L9:L72" ca="1" si="15">L8+K9</f>
        <v>9502.2970000000023</v>
      </c>
      <c r="M9" s="2">
        <f t="shared" ca="1" si="6"/>
        <v>2263.2469860000006</v>
      </c>
      <c r="N9" s="2">
        <f t="shared" ca="1" si="7"/>
        <v>239.19940000000025</v>
      </c>
      <c r="O9" s="16">
        <f t="shared" ca="1" si="8"/>
        <v>143.04124120000014</v>
      </c>
      <c r="P9" s="11">
        <f t="shared" ref="P9:P72" ca="1" si="16">P8+O9</f>
        <v>179.67472120000016</v>
      </c>
      <c r="Q9" s="2">
        <f t="shared" ref="Q9:Q72" ca="1" si="17">M9+N9</f>
        <v>2502.446386000001</v>
      </c>
      <c r="R9" s="11">
        <f t="shared" ca="1" si="9"/>
        <v>3512.2357860000011</v>
      </c>
      <c r="S9" s="2"/>
      <c r="T9" s="2">
        <f t="shared" ca="1" si="10"/>
        <v>-6836.3247443181799</v>
      </c>
      <c r="U9" s="2">
        <f t="shared" ca="1" si="11"/>
        <v>-4005.7388636363635</v>
      </c>
      <c r="V9" s="2">
        <f t="shared" ref="V9:V19" ca="1" si="18">SUM(S9:U9)</f>
        <v>-10842.063607954544</v>
      </c>
      <c r="W9" s="5">
        <f t="shared" ca="1" si="12"/>
        <v>1</v>
      </c>
      <c r="X9" s="2">
        <f t="shared" ref="X9:X19" ca="1" si="19">V9*W9</f>
        <v>-10842.063607954544</v>
      </c>
      <c r="Y9" s="12">
        <f t="shared" ref="Y9:Y72" ca="1" si="20">Y8+S9</f>
        <v>-71000</v>
      </c>
      <c r="Z9" s="12">
        <f t="shared" ref="Z9:Z72" ca="1" si="21">Z8+F9*(T9+U9)</f>
        <v>-21757.311145262785</v>
      </c>
      <c r="AA9" s="2">
        <f t="shared" ref="AA9:AA72" ca="1" si="22">R9+Y9+Z9</f>
        <v>-89245.075359262788</v>
      </c>
      <c r="AB9" s="2">
        <f t="shared" ca="1" si="13"/>
        <v>-89245.075359262788</v>
      </c>
    </row>
    <row r="10" spans="1:28" x14ac:dyDescent="0.25">
      <c r="A10" s="3" t="s">
        <v>21</v>
      </c>
      <c r="B10" s="28" cm="1">
        <f t="array" aca="1" ref="B10" ca="1">INDIRECT("Seaded!R"&amp;ROW()&amp;"C"&amp;MATCH($B$1,Seaded!$A$1:$J$1,0),0)</f>
        <v>2.7E-2</v>
      </c>
      <c r="D10" s="4">
        <v>3</v>
      </c>
      <c r="E10" s="2">
        <f t="shared" ca="1" si="0"/>
        <v>652</v>
      </c>
      <c r="F10" s="5">
        <f t="shared" ca="1" si="1"/>
        <v>1.0067500000000003</v>
      </c>
      <c r="G10" s="2">
        <f t="shared" ca="1" si="2"/>
        <v>656.40100000000018</v>
      </c>
      <c r="H10" s="6">
        <f t="shared" ca="1" si="14"/>
        <v>18</v>
      </c>
      <c r="I10" s="5">
        <f t="shared" ca="1" si="3"/>
        <v>0.96749999999999992</v>
      </c>
      <c r="J10" s="13">
        <f t="shared" ca="1" si="4"/>
        <v>17</v>
      </c>
      <c r="K10" s="2">
        <f t="shared" ca="1" si="5"/>
        <v>11158.817000000003</v>
      </c>
      <c r="L10" s="11">
        <f t="shared" ca="1" si="15"/>
        <v>20661.114000000005</v>
      </c>
      <c r="M10" s="2">
        <f t="shared" ca="1" si="6"/>
        <v>3771.6801460000011</v>
      </c>
      <c r="N10" s="2">
        <f t="shared" ca="1" si="7"/>
        <v>531.76340000000062</v>
      </c>
      <c r="O10" s="16">
        <f t="shared" ca="1" si="8"/>
        <v>317.99451320000031</v>
      </c>
      <c r="P10" s="11">
        <f t="shared" ca="1" si="16"/>
        <v>497.66923440000051</v>
      </c>
      <c r="Q10" s="2">
        <f t="shared" ca="1" si="17"/>
        <v>4303.4435460000013</v>
      </c>
      <c r="R10" s="11">
        <f t="shared" ca="1" si="9"/>
        <v>7815.6793320000024</v>
      </c>
      <c r="S10" s="2"/>
      <c r="T10" s="2">
        <f t="shared" ca="1" si="10"/>
        <v>-6836.3247443181799</v>
      </c>
      <c r="U10" s="2">
        <f t="shared" ca="1" si="11"/>
        <v>-4005.7388636363635</v>
      </c>
      <c r="V10" s="2">
        <f t="shared" ca="1" si="18"/>
        <v>-10842.063607954544</v>
      </c>
      <c r="W10" s="5">
        <f t="shared" ca="1" si="12"/>
        <v>1</v>
      </c>
      <c r="X10" s="2">
        <f t="shared" ca="1" si="19"/>
        <v>-10842.063607954544</v>
      </c>
      <c r="Y10" s="12">
        <f t="shared" ca="1" si="20"/>
        <v>-71000</v>
      </c>
      <c r="Z10" s="12">
        <f t="shared" ca="1" si="21"/>
        <v>-32672.558682571027</v>
      </c>
      <c r="AA10" s="2">
        <f t="shared" ca="1" si="22"/>
        <v>-95856.87935057102</v>
      </c>
      <c r="AB10" s="2">
        <f t="shared" ca="1" si="13"/>
        <v>-95856.87935057102</v>
      </c>
    </row>
    <row r="11" spans="1:28" x14ac:dyDescent="0.25">
      <c r="A11" s="3" t="s">
        <v>102</v>
      </c>
      <c r="B11" s="28" cm="1">
        <f t="array" aca="1" ref="B11" ca="1">INDIRECT("Seaded!R"&amp;ROW()&amp;"C"&amp;MATCH($B$1,Seaded!$A$1:$J$1,0),0)</f>
        <v>0</v>
      </c>
      <c r="D11" s="4">
        <v>4</v>
      </c>
      <c r="E11" s="2">
        <f t="shared" ca="1" si="0"/>
        <v>698</v>
      </c>
      <c r="F11" s="5">
        <f t="shared" ca="1" si="1"/>
        <v>1.0090000000000003</v>
      </c>
      <c r="G11" s="2">
        <f t="shared" ca="1" si="2"/>
        <v>704.28200000000027</v>
      </c>
      <c r="H11" s="6">
        <f t="shared" ca="1" si="14"/>
        <v>24</v>
      </c>
      <c r="I11" s="5">
        <f t="shared" ca="1" si="3"/>
        <v>0.95666666666666655</v>
      </c>
      <c r="J11" s="13">
        <f t="shared" ca="1" si="4"/>
        <v>22</v>
      </c>
      <c r="K11" s="2">
        <f t="shared" ca="1" si="5"/>
        <v>15494.204000000005</v>
      </c>
      <c r="L11" s="11">
        <f t="shared" ca="1" si="15"/>
        <v>36155.318000000014</v>
      </c>
      <c r="M11" s="2">
        <f t="shared" ca="1" si="6"/>
        <v>5237.0409520000021</v>
      </c>
      <c r="N11" s="2">
        <f t="shared" ca="1" si="7"/>
        <v>898.84080000000108</v>
      </c>
      <c r="O11" s="16">
        <f t="shared" ca="1" si="8"/>
        <v>537.50679840000066</v>
      </c>
      <c r="P11" s="11">
        <f t="shared" ca="1" si="16"/>
        <v>1035.1760328000012</v>
      </c>
      <c r="Q11" s="2">
        <f t="shared" ca="1" si="17"/>
        <v>6135.881752000003</v>
      </c>
      <c r="R11" s="11">
        <f t="shared" ca="1" si="9"/>
        <v>13951.561084000004</v>
      </c>
      <c r="S11" s="2"/>
      <c r="T11" s="2">
        <f t="shared" ca="1" si="10"/>
        <v>-6836.3247443181799</v>
      </c>
      <c r="U11" s="2">
        <f t="shared" ca="1" si="11"/>
        <v>-4005.7388636363635</v>
      </c>
      <c r="V11" s="2">
        <f t="shared" ca="1" si="18"/>
        <v>-10842.063607954544</v>
      </c>
      <c r="W11" s="5">
        <f t="shared" ca="1" si="12"/>
        <v>1</v>
      </c>
      <c r="X11" s="2">
        <f t="shared" ca="1" si="19"/>
        <v>-10842.063607954544</v>
      </c>
      <c r="Y11" s="12">
        <f t="shared" ca="1" si="20"/>
        <v>-71000</v>
      </c>
      <c r="Z11" s="12">
        <f t="shared" ca="1" si="21"/>
        <v>-43612.200862997168</v>
      </c>
      <c r="AA11" s="2">
        <f t="shared" ca="1" si="22"/>
        <v>-100660.63977899717</v>
      </c>
      <c r="AB11" s="2">
        <f t="shared" ca="1" si="13"/>
        <v>-100660.63977899717</v>
      </c>
    </row>
    <row r="12" spans="1:28" x14ac:dyDescent="0.25">
      <c r="A12" s="3" t="s">
        <v>34</v>
      </c>
      <c r="B12" s="28" cm="1">
        <f t="array" aca="1" ref="B12" ca="1">INDIRECT("Seaded!R"&amp;ROW()&amp;"C"&amp;MATCH($B$1,Seaded!$A$1:$J$1,0),0)</f>
        <v>0.13</v>
      </c>
      <c r="D12" s="4">
        <v>5</v>
      </c>
      <c r="E12" s="2">
        <f t="shared" ca="1" si="0"/>
        <v>744</v>
      </c>
      <c r="F12" s="5">
        <f t="shared" ca="1" si="1"/>
        <v>1.0112500000000004</v>
      </c>
      <c r="G12" s="2">
        <f t="shared" ca="1" si="2"/>
        <v>752.37000000000035</v>
      </c>
      <c r="H12" s="6">
        <f t="shared" ca="1" si="14"/>
        <v>30</v>
      </c>
      <c r="I12" s="5">
        <f t="shared" ca="1" si="3"/>
        <v>0.94583333333333319</v>
      </c>
      <c r="J12" s="13">
        <f t="shared" ca="1" si="4"/>
        <v>28</v>
      </c>
      <c r="K12" s="2">
        <f t="shared" ca="1" si="5"/>
        <v>21066.360000000008</v>
      </c>
      <c r="L12" s="11">
        <f t="shared" ca="1" si="15"/>
        <v>57221.678000000022</v>
      </c>
      <c r="M12" s="2">
        <f t="shared" ca="1" si="6"/>
        <v>7120.4296800000029</v>
      </c>
      <c r="N12" s="2">
        <f t="shared" ca="1" si="7"/>
        <v>1413.2720000000018</v>
      </c>
      <c r="O12" s="16">
        <f t="shared" ca="1" si="8"/>
        <v>845.13665600000093</v>
      </c>
      <c r="P12" s="11">
        <f t="shared" ca="1" si="16"/>
        <v>1880.312688800002</v>
      </c>
      <c r="Q12" s="2">
        <f t="shared" ca="1" si="17"/>
        <v>8533.7016800000056</v>
      </c>
      <c r="R12" s="11">
        <f t="shared" ca="1" si="9"/>
        <v>22485.26276400001</v>
      </c>
      <c r="S12" s="2"/>
      <c r="T12" s="2">
        <f t="shared" ca="1" si="10"/>
        <v>-6836.3247443181799</v>
      </c>
      <c r="U12" s="2">
        <f t="shared" ca="1" si="11"/>
        <v>-4005.7388636363635</v>
      </c>
      <c r="V12" s="2">
        <f t="shared" ca="1" si="18"/>
        <v>-10842.063607954544</v>
      </c>
      <c r="W12" s="5">
        <f t="shared" ca="1" si="12"/>
        <v>1</v>
      </c>
      <c r="X12" s="2">
        <f t="shared" ca="1" si="19"/>
        <v>-10842.063607954544</v>
      </c>
      <c r="Y12" s="12">
        <f t="shared" ca="1" si="20"/>
        <v>-71000</v>
      </c>
      <c r="Z12" s="12">
        <f t="shared" ca="1" si="21"/>
        <v>-54576.237686541208</v>
      </c>
      <c r="AA12" s="2">
        <f t="shared" ca="1" si="22"/>
        <v>-103090.97492254119</v>
      </c>
      <c r="AB12" s="2">
        <f t="shared" ca="1" si="13"/>
        <v>-103090.97492254119</v>
      </c>
    </row>
    <row r="13" spans="1:28" x14ac:dyDescent="0.25">
      <c r="A13" s="7" t="s">
        <v>44</v>
      </c>
      <c r="B13" s="28" cm="1">
        <f t="array" aca="1" ref="B13" ca="1">INDIRECT("Seaded!R"&amp;ROW()&amp;"C"&amp;MATCH($B$1,Seaded!$A$1:$J$1,0),0)</f>
        <v>0</v>
      </c>
      <c r="D13" s="4">
        <v>6</v>
      </c>
      <c r="E13" s="2">
        <f t="shared" ca="1" si="0"/>
        <v>790</v>
      </c>
      <c r="F13" s="5">
        <f t="shared" ca="1" si="1"/>
        <v>1.0135000000000005</v>
      </c>
      <c r="G13" s="2">
        <f t="shared" ca="1" si="2"/>
        <v>800.66500000000042</v>
      </c>
      <c r="H13" s="6">
        <f t="shared" ca="1" si="14"/>
        <v>36</v>
      </c>
      <c r="I13" s="5">
        <f t="shared" ca="1" si="3"/>
        <v>0.93499999999999983</v>
      </c>
      <c r="J13" s="13">
        <f t="shared" ca="1" si="4"/>
        <v>33</v>
      </c>
      <c r="K13" s="2">
        <f t="shared" ca="1" si="5"/>
        <v>26421.945000000014</v>
      </c>
      <c r="L13" s="11">
        <f t="shared" ca="1" si="15"/>
        <v>83643.623000000036</v>
      </c>
      <c r="M13" s="2">
        <f t="shared" ca="1" si="6"/>
        <v>8930.6174100000062</v>
      </c>
      <c r="N13" s="2">
        <f t="shared" ca="1" si="7"/>
        <v>1984.3890000000029</v>
      </c>
      <c r="O13" s="16">
        <f t="shared" ca="1" si="8"/>
        <v>1186.6646220000016</v>
      </c>
      <c r="P13" s="11">
        <f t="shared" ca="1" si="16"/>
        <v>3066.9773108000036</v>
      </c>
      <c r="Q13" s="2">
        <f t="shared" ca="1" si="17"/>
        <v>10915.006410000009</v>
      </c>
      <c r="R13" s="11">
        <f t="shared" ca="1" si="9"/>
        <v>33400.269174000015</v>
      </c>
      <c r="S13" s="2"/>
      <c r="T13" s="2">
        <f t="shared" ca="1" si="10"/>
        <v>-6836.3247443181799</v>
      </c>
      <c r="U13" s="2">
        <f t="shared" ca="1" si="11"/>
        <v>-4005.7388636363635</v>
      </c>
      <c r="V13" s="2">
        <f t="shared" ca="1" si="18"/>
        <v>-10842.063607954544</v>
      </c>
      <c r="W13" s="5">
        <f t="shared" ca="1" si="12"/>
        <v>1</v>
      </c>
      <c r="X13" s="2">
        <f t="shared" ca="1" si="19"/>
        <v>-10842.063607954544</v>
      </c>
      <c r="Y13" s="12">
        <f t="shared" ca="1" si="20"/>
        <v>-71000</v>
      </c>
      <c r="Z13" s="12">
        <f t="shared" ca="1" si="21"/>
        <v>-65564.66915320314</v>
      </c>
      <c r="AA13" s="2">
        <f t="shared" ca="1" si="22"/>
        <v>-103164.39997920312</v>
      </c>
      <c r="AB13" s="2">
        <f t="shared" ca="1" si="13"/>
        <v>-103164.39997920312</v>
      </c>
    </row>
    <row r="14" spans="1:28" x14ac:dyDescent="0.25">
      <c r="A14" s="3" t="s">
        <v>22</v>
      </c>
      <c r="B14" s="29" cm="1">
        <f t="array" aca="1" ref="B14" ca="1">INDIRECT("Seaded!R"&amp;ROW()&amp;"C"&amp;MATCH($B$1,Seaded!$A$1:$J$1,0),0)</f>
        <v>142000</v>
      </c>
      <c r="D14" s="4">
        <v>7</v>
      </c>
      <c r="E14" s="2">
        <f t="shared" ref="E14:E19" ca="1" si="23">E13+($B$9-$B$8)/6</f>
        <v>799.5</v>
      </c>
      <c r="F14" s="5">
        <f t="shared" ca="1" si="1"/>
        <v>1.0157500000000006</v>
      </c>
      <c r="G14" s="2">
        <f t="shared" ca="1" si="2"/>
        <v>812.09212500000046</v>
      </c>
      <c r="H14" s="6">
        <f ca="1">H13+($G$4-$G$3)/6</f>
        <v>39.333333333333336</v>
      </c>
      <c r="I14" s="5">
        <f t="shared" ca="1" si="3"/>
        <v>0.92416666666666647</v>
      </c>
      <c r="J14" s="13">
        <f t="shared" ca="1" si="4"/>
        <v>36</v>
      </c>
      <c r="K14" s="2">
        <f t="shared" ca="1" si="5"/>
        <v>29235.316500000015</v>
      </c>
      <c r="L14" s="11">
        <f t="shared" ca="1" si="15"/>
        <v>112878.93950000005</v>
      </c>
      <c r="M14" s="2">
        <f t="shared" ca="1" si="6"/>
        <v>9881.5369770000052</v>
      </c>
      <c r="N14" s="2">
        <f t="shared" ca="1" si="7"/>
        <v>2247.063300000003</v>
      </c>
      <c r="O14" s="16">
        <f t="shared" ca="1" si="8"/>
        <v>1343.7438534000019</v>
      </c>
      <c r="P14" s="11">
        <f t="shared" ca="1" si="16"/>
        <v>4410.7211642000057</v>
      </c>
      <c r="Q14" s="2">
        <f t="shared" ca="1" si="17"/>
        <v>12128.600277000009</v>
      </c>
      <c r="R14" s="11">
        <f t="shared" ca="1" si="9"/>
        <v>45528.86945100002</v>
      </c>
      <c r="S14" s="2"/>
      <c r="U14" s="2">
        <f t="shared" ca="1" si="11"/>
        <v>-4005.7388636363635</v>
      </c>
      <c r="V14" s="2">
        <f t="shared" ca="1" si="18"/>
        <v>-4005.7388636363635</v>
      </c>
      <c r="W14" s="5">
        <f t="shared" ca="1" si="12"/>
        <v>1</v>
      </c>
      <c r="X14" s="2">
        <f t="shared" ca="1" si="19"/>
        <v>-4005.7388636363635</v>
      </c>
      <c r="Y14" s="12">
        <f t="shared" ca="1" si="20"/>
        <v>-71000</v>
      </c>
      <c r="Z14" s="12">
        <f t="shared" ca="1" si="21"/>
        <v>-69633.498403941776</v>
      </c>
      <c r="AA14" s="2">
        <f t="shared" ca="1" si="22"/>
        <v>-95104.628952941755</v>
      </c>
      <c r="AB14" s="2">
        <f t="shared" ca="1" si="13"/>
        <v>-95104.628952941755</v>
      </c>
    </row>
    <row r="15" spans="1:28" x14ac:dyDescent="0.25">
      <c r="A15" s="3" t="s">
        <v>23</v>
      </c>
      <c r="B15" s="21" cm="1">
        <f t="array" aca="1" ref="B15" ca="1">INDIRECT("Seaded!R"&amp;ROW()&amp;"C"&amp;MATCH($B$1,Seaded!$A$1:$J$1,0),0)</f>
        <v>0.3</v>
      </c>
      <c r="D15" s="4">
        <v>8</v>
      </c>
      <c r="E15" s="2">
        <f t="shared" ca="1" si="23"/>
        <v>809</v>
      </c>
      <c r="F15" s="5">
        <f t="shared" ca="1" si="1"/>
        <v>1.0180000000000007</v>
      </c>
      <c r="G15" s="2">
        <f t="shared" ca="1" si="2"/>
        <v>823.56200000000058</v>
      </c>
      <c r="H15" s="6">
        <f t="shared" ref="H15:H19" ca="1" si="24">H14+($G$4-$G$3)/6</f>
        <v>42.666666666666671</v>
      </c>
      <c r="I15" s="5">
        <f t="shared" ca="1" si="3"/>
        <v>0.91333333333333311</v>
      </c>
      <c r="J15" s="13">
        <f t="shared" ca="1" si="4"/>
        <v>38</v>
      </c>
      <c r="K15" s="2">
        <f t="shared" ca="1" si="5"/>
        <v>31295.356000000022</v>
      </c>
      <c r="L15" s="11">
        <f t="shared" ca="1" si="15"/>
        <v>144174.29550000007</v>
      </c>
      <c r="M15" s="2">
        <f t="shared" ca="1" si="6"/>
        <v>10577.830328000007</v>
      </c>
      <c r="N15" s="2">
        <f t="shared" ca="1" si="7"/>
        <v>2459.0712000000044</v>
      </c>
      <c r="O15" s="16">
        <f t="shared" ca="1" si="8"/>
        <v>1470.5245776000027</v>
      </c>
      <c r="P15" s="11">
        <f t="shared" ca="1" si="16"/>
        <v>5881.2457418000085</v>
      </c>
      <c r="Q15" s="2">
        <f t="shared" ca="1" si="17"/>
        <v>13036.901528000011</v>
      </c>
      <c r="R15" s="11">
        <f t="shared" ca="1" si="9"/>
        <v>58565.77097900003</v>
      </c>
      <c r="S15" s="2"/>
      <c r="U15" s="2">
        <f t="shared" ca="1" si="11"/>
        <v>-4005.7388636363635</v>
      </c>
      <c r="V15" s="2">
        <f t="shared" ca="1" si="18"/>
        <v>-4005.7388636363635</v>
      </c>
      <c r="W15" s="5">
        <f t="shared" ca="1" si="12"/>
        <v>1</v>
      </c>
      <c r="X15" s="2">
        <f t="shared" ca="1" si="19"/>
        <v>-4005.7388636363635</v>
      </c>
      <c r="Y15" s="12">
        <f t="shared" ca="1" si="20"/>
        <v>-71000</v>
      </c>
      <c r="Z15" s="12">
        <f t="shared" ca="1" si="21"/>
        <v>-73711.340567123596</v>
      </c>
      <c r="AA15" s="2">
        <f t="shared" ca="1" si="22"/>
        <v>-86145.569588123559</v>
      </c>
      <c r="AB15" s="2">
        <f t="shared" ca="1" si="13"/>
        <v>-86145.569588123559</v>
      </c>
    </row>
    <row r="16" spans="1:28" x14ac:dyDescent="0.25">
      <c r="A16" s="3" t="s">
        <v>24</v>
      </c>
      <c r="B16" s="21" cm="1">
        <f t="array" aca="1" ref="B16" ca="1">INDIRECT("Seaded!R"&amp;ROW()&amp;"C"&amp;MATCH($B$1,Seaded!$A$1:$J$1,0),0)</f>
        <v>16</v>
      </c>
      <c r="D16" s="4">
        <v>9</v>
      </c>
      <c r="E16" s="2">
        <f t="shared" ca="1" si="23"/>
        <v>818.5</v>
      </c>
      <c r="F16" s="5">
        <f t="shared" ca="1" si="1"/>
        <v>1.0202500000000008</v>
      </c>
      <c r="G16" s="2">
        <f t="shared" ca="1" si="2"/>
        <v>835.07462500000065</v>
      </c>
      <c r="H16" s="6">
        <f t="shared" ca="1" si="24"/>
        <v>46.000000000000007</v>
      </c>
      <c r="I16" s="5">
        <f t="shared" ca="1" si="3"/>
        <v>0.90249999999999975</v>
      </c>
      <c r="J16" s="13">
        <f t="shared" ca="1" si="4"/>
        <v>41</v>
      </c>
      <c r="K16" s="2">
        <f t="shared" ca="1" si="5"/>
        <v>34238.059625000024</v>
      </c>
      <c r="L16" s="11">
        <f t="shared" ca="1" si="15"/>
        <v>178412.35512500009</v>
      </c>
      <c r="M16" s="2">
        <f t="shared" ca="1" si="6"/>
        <v>11572.464153250008</v>
      </c>
      <c r="N16" s="2">
        <f t="shared" ca="1" si="7"/>
        <v>2747.6119250000047</v>
      </c>
      <c r="O16" s="16">
        <f t="shared" ca="1" si="8"/>
        <v>1643.0719311500027</v>
      </c>
      <c r="P16" s="11">
        <f t="shared" ca="1" si="16"/>
        <v>7524.317672950011</v>
      </c>
      <c r="Q16" s="2">
        <f t="shared" ca="1" si="17"/>
        <v>14320.076078250013</v>
      </c>
      <c r="R16" s="11">
        <f t="shared" ca="1" si="9"/>
        <v>72885.847057250037</v>
      </c>
      <c r="S16" s="2"/>
      <c r="U16" s="2">
        <f t="shared" ca="1" si="11"/>
        <v>-4005.7388636363635</v>
      </c>
      <c r="V16" s="2">
        <f t="shared" ca="1" si="18"/>
        <v>-4005.7388636363635</v>
      </c>
      <c r="W16" s="5">
        <f t="shared" ca="1" si="12"/>
        <v>1</v>
      </c>
      <c r="X16" s="2">
        <f t="shared" ca="1" si="19"/>
        <v>-4005.7388636363635</v>
      </c>
      <c r="Y16" s="12">
        <f t="shared" ca="1" si="20"/>
        <v>-71000</v>
      </c>
      <c r="Z16" s="12">
        <f t="shared" ca="1" si="21"/>
        <v>-77798.1956427486</v>
      </c>
      <c r="AA16" s="2">
        <f t="shared" ca="1" si="22"/>
        <v>-75912.348585498563</v>
      </c>
      <c r="AB16" s="2">
        <f t="shared" ca="1" si="13"/>
        <v>-75912.348585498563</v>
      </c>
    </row>
    <row r="17" spans="1:28" x14ac:dyDescent="0.25">
      <c r="A17" s="3" t="s">
        <v>25</v>
      </c>
      <c r="B17" s="29" cm="1">
        <f t="array" aca="1" ref="B17" ca="1">INDIRECT("Seaded!R"&amp;ROW()&amp;"C"&amp;MATCH($B$1,Seaded!$A$1:$J$1,0),0)</f>
        <v>1613</v>
      </c>
      <c r="D17" s="4">
        <v>10</v>
      </c>
      <c r="E17" s="2">
        <f t="shared" ca="1" si="23"/>
        <v>828</v>
      </c>
      <c r="F17" s="5">
        <f t="shared" ca="1" si="1"/>
        <v>1.0225000000000009</v>
      </c>
      <c r="G17" s="2">
        <f t="shared" ca="1" si="2"/>
        <v>846.63000000000068</v>
      </c>
      <c r="H17" s="6">
        <f t="shared" ca="1" si="24"/>
        <v>49.333333333333343</v>
      </c>
      <c r="I17" s="5">
        <f t="shared" ca="1" si="3"/>
        <v>0.89166666666666639</v>
      </c>
      <c r="J17" s="13">
        <f t="shared" ca="1" si="4"/>
        <v>43</v>
      </c>
      <c r="K17" s="2">
        <f t="shared" ca="1" si="5"/>
        <v>36405.090000000026</v>
      </c>
      <c r="L17" s="11">
        <f t="shared" ca="1" si="15"/>
        <v>214817.44512500011</v>
      </c>
      <c r="M17" s="2">
        <f t="shared" ca="1" si="6"/>
        <v>12304.920420000009</v>
      </c>
      <c r="N17" s="2">
        <f t="shared" ca="1" si="7"/>
        <v>2981.0180000000055</v>
      </c>
      <c r="O17" s="16">
        <f t="shared" ca="1" si="8"/>
        <v>1782.648764000003</v>
      </c>
      <c r="P17" s="11">
        <f t="shared" ca="1" si="16"/>
        <v>9306.9664369500133</v>
      </c>
      <c r="Q17" s="2">
        <f t="shared" ca="1" si="17"/>
        <v>15285.938420000015</v>
      </c>
      <c r="R17" s="11">
        <f t="shared" ca="1" si="9"/>
        <v>88171.785477250058</v>
      </c>
      <c r="S17" s="2"/>
      <c r="U17" s="2">
        <f t="shared" ca="1" si="11"/>
        <v>-4005.7388636363635</v>
      </c>
      <c r="V17" s="2">
        <f t="shared" ca="1" si="18"/>
        <v>-4005.7388636363635</v>
      </c>
      <c r="W17" s="5">
        <f t="shared" ca="1" si="12"/>
        <v>1</v>
      </c>
      <c r="X17" s="2">
        <f t="shared" ca="1" si="19"/>
        <v>-4005.7388636363635</v>
      </c>
      <c r="Y17" s="12">
        <f t="shared" ca="1" si="20"/>
        <v>-71000</v>
      </c>
      <c r="Z17" s="12">
        <f t="shared" ca="1" si="21"/>
        <v>-81894.063630816789</v>
      </c>
      <c r="AA17" s="2">
        <f t="shared" ca="1" si="22"/>
        <v>-64722.278153566731</v>
      </c>
      <c r="AB17" s="2">
        <f t="shared" ca="1" si="13"/>
        <v>-64722.278153566731</v>
      </c>
    </row>
    <row r="18" spans="1:28" x14ac:dyDescent="0.25">
      <c r="A18" s="3" t="s">
        <v>14</v>
      </c>
      <c r="B18" s="3">
        <f ca="1">INT(B3*B2)</f>
        <v>245</v>
      </c>
      <c r="D18" s="4">
        <v>11</v>
      </c>
      <c r="E18" s="2">
        <f t="shared" ca="1" si="23"/>
        <v>837.5</v>
      </c>
      <c r="F18" s="5">
        <f t="shared" ca="1" si="1"/>
        <v>1.0247500000000009</v>
      </c>
      <c r="G18" s="2">
        <f t="shared" ca="1" si="2"/>
        <v>858.22812500000077</v>
      </c>
      <c r="H18" s="6">
        <f t="shared" ca="1" si="24"/>
        <v>52.666666666666679</v>
      </c>
      <c r="I18" s="5">
        <f t="shared" ca="1" si="3"/>
        <v>0.88083333333333302</v>
      </c>
      <c r="J18" s="13">
        <f t="shared" ca="1" si="4"/>
        <v>46</v>
      </c>
      <c r="K18" s="2">
        <f t="shared" ca="1" si="5"/>
        <v>39478.493750000038</v>
      </c>
      <c r="L18" s="11">
        <f t="shared" ca="1" si="15"/>
        <v>254295.93887500017</v>
      </c>
      <c r="M18" s="2">
        <f t="shared" ca="1" si="6"/>
        <v>13343.730887500014</v>
      </c>
      <c r="N18" s="2">
        <f t="shared" ca="1" si="7"/>
        <v>3295.6987500000077</v>
      </c>
      <c r="O18" s="16">
        <f t="shared" ca="1" si="8"/>
        <v>1970.8278525000044</v>
      </c>
      <c r="P18" s="11">
        <f t="shared" ca="1" si="16"/>
        <v>11277.794289450017</v>
      </c>
      <c r="Q18" s="2">
        <f t="shared" ca="1" si="17"/>
        <v>16639.429637500023</v>
      </c>
      <c r="R18" s="11">
        <f t="shared" ca="1" si="9"/>
        <v>104811.21511475008</v>
      </c>
      <c r="S18" s="2"/>
      <c r="U18" s="2">
        <f t="shared" ca="1" si="11"/>
        <v>-4005.7388636363635</v>
      </c>
      <c r="V18" s="2">
        <f t="shared" ca="1" si="18"/>
        <v>-4005.7388636363635</v>
      </c>
      <c r="W18" s="5">
        <f t="shared" ca="1" si="12"/>
        <v>1</v>
      </c>
      <c r="X18" s="2">
        <f t="shared" ca="1" si="19"/>
        <v>-4005.7388636363635</v>
      </c>
      <c r="Y18" s="12">
        <f t="shared" ca="1" si="20"/>
        <v>-71000</v>
      </c>
      <c r="Z18" s="12">
        <f t="shared" ca="1" si="21"/>
        <v>-85998.944531328161</v>
      </c>
      <c r="AA18" s="2">
        <f t="shared" ca="1" si="22"/>
        <v>-52187.729416578077</v>
      </c>
      <c r="AB18" s="2">
        <f t="shared" ca="1" si="13"/>
        <v>-52187.729416578077</v>
      </c>
    </row>
    <row r="19" spans="1:28" x14ac:dyDescent="0.25">
      <c r="D19" s="4">
        <v>12</v>
      </c>
      <c r="E19" s="2">
        <f t="shared" ca="1" si="23"/>
        <v>847</v>
      </c>
      <c r="F19" s="5">
        <f t="shared" ca="1" si="1"/>
        <v>1.027000000000001</v>
      </c>
      <c r="G19" s="2">
        <f t="shared" ca="1" si="2"/>
        <v>869.86900000000082</v>
      </c>
      <c r="H19" s="6">
        <f t="shared" ca="1" si="24"/>
        <v>56.000000000000014</v>
      </c>
      <c r="I19" s="5">
        <f t="shared" ca="1" si="3"/>
        <v>0.86999999999999966</v>
      </c>
      <c r="J19" s="13">
        <f t="shared" ca="1" si="4"/>
        <v>48</v>
      </c>
      <c r="K19" s="2">
        <f t="shared" ca="1" si="5"/>
        <v>41753.712000000043</v>
      </c>
      <c r="L19" s="11">
        <f t="shared" ca="1" si="15"/>
        <v>296049.65087500022</v>
      </c>
      <c r="M19" s="2">
        <f t="shared" ca="1" si="6"/>
        <v>14112.754656000016</v>
      </c>
      <c r="N19" s="2">
        <f t="shared" ca="1" si="7"/>
        <v>3550.7424000000087</v>
      </c>
      <c r="O19" s="16">
        <f t="shared" ca="1" si="8"/>
        <v>2123.343955200005</v>
      </c>
      <c r="P19" s="11">
        <f t="shared" ca="1" si="16"/>
        <v>13401.138244650023</v>
      </c>
      <c r="Q19" s="2">
        <f t="shared" ca="1" si="17"/>
        <v>17663.497056000026</v>
      </c>
      <c r="R19" s="11">
        <f t="shared" ca="1" si="9"/>
        <v>122474.71217075011</v>
      </c>
      <c r="S19" s="2"/>
      <c r="U19" s="2">
        <f t="shared" ca="1" si="11"/>
        <v>-4005.7388636363635</v>
      </c>
      <c r="V19" s="2">
        <f t="shared" ca="1" si="18"/>
        <v>-4005.7388636363635</v>
      </c>
      <c r="W19" s="5">
        <f t="shared" ca="1" si="12"/>
        <v>1</v>
      </c>
      <c r="X19" s="2">
        <f t="shared" ca="1" si="19"/>
        <v>-4005.7388636363635</v>
      </c>
      <c r="Y19" s="12">
        <f t="shared" ca="1" si="20"/>
        <v>-71000</v>
      </c>
      <c r="Z19" s="12">
        <f t="shared" ca="1" si="21"/>
        <v>-90112.838344282703</v>
      </c>
      <c r="AA19" s="2">
        <f t="shared" ca="1" si="22"/>
        <v>-38638.126173532597</v>
      </c>
      <c r="AB19" s="2">
        <f t="shared" ca="1" si="13"/>
        <v>-38638.126173532597</v>
      </c>
    </row>
    <row r="20" spans="1:28" x14ac:dyDescent="0.25">
      <c r="D20" s="4">
        <v>13</v>
      </c>
      <c r="E20" s="2">
        <f ca="1">E19</f>
        <v>847</v>
      </c>
      <c r="F20" s="5">
        <f t="shared" ca="1" si="1"/>
        <v>1.0292500000000011</v>
      </c>
      <c r="G20" s="2">
        <f t="shared" ca="1" si="2"/>
        <v>871.77475000000095</v>
      </c>
      <c r="H20" s="6">
        <f ca="1">H19</f>
        <v>56.000000000000014</v>
      </c>
      <c r="I20" s="5">
        <f t="shared" ca="1" si="3"/>
        <v>0.8591666666666663</v>
      </c>
      <c r="J20" s="13">
        <f t="shared" ca="1" si="4"/>
        <v>48</v>
      </c>
      <c r="K20" s="2">
        <f t="shared" ca="1" si="5"/>
        <v>41845.188000000046</v>
      </c>
      <c r="L20" s="11">
        <f t="shared" ca="1" si="15"/>
        <v>337894.83887500025</v>
      </c>
      <c r="M20" s="2">
        <f t="shared" ca="1" si="6"/>
        <v>14143.673544000016</v>
      </c>
      <c r="N20" s="2">
        <f t="shared" ca="1" si="7"/>
        <v>3569.0376000000092</v>
      </c>
      <c r="O20" s="16">
        <f t="shared" ca="1" si="8"/>
        <v>2134.2844848000054</v>
      </c>
      <c r="P20" s="11">
        <f t="shared" ca="1" si="16"/>
        <v>15535.422729450029</v>
      </c>
      <c r="Q20" s="2">
        <f t="shared" ca="1" si="17"/>
        <v>17712.711144000026</v>
      </c>
      <c r="R20" s="11">
        <f t="shared" ca="1" si="9"/>
        <v>140187.42331475014</v>
      </c>
      <c r="S20" s="2"/>
      <c r="W20" s="5">
        <f t="shared" ca="1" si="12"/>
        <v>1</v>
      </c>
      <c r="Y20" s="12">
        <f t="shared" ca="1" si="20"/>
        <v>-71000</v>
      </c>
      <c r="Z20" s="12">
        <f t="shared" ca="1" si="21"/>
        <v>-90112.838344282703</v>
      </c>
      <c r="AA20" s="2">
        <f t="shared" ca="1" si="22"/>
        <v>-20925.415029532567</v>
      </c>
      <c r="AB20" s="2">
        <f t="shared" ca="1" si="13"/>
        <v>-20925.415029532567</v>
      </c>
    </row>
    <row r="21" spans="1:28" x14ac:dyDescent="0.25">
      <c r="D21" s="4">
        <v>14</v>
      </c>
      <c r="E21" s="2">
        <f t="shared" ref="E21:E84" ca="1" si="25">E20</f>
        <v>847</v>
      </c>
      <c r="F21" s="5">
        <f t="shared" ca="1" si="1"/>
        <v>1.0315000000000012</v>
      </c>
      <c r="G21" s="2">
        <f t="shared" ca="1" si="2"/>
        <v>873.68050000000096</v>
      </c>
      <c r="H21" s="6">
        <f t="shared" ref="H21:H84" ca="1" si="26">H20</f>
        <v>56.000000000000014</v>
      </c>
      <c r="I21" s="5">
        <f t="shared" ca="1" si="3"/>
        <v>0.84833333333333294</v>
      </c>
      <c r="J21" s="13">
        <f t="shared" ca="1" si="4"/>
        <v>47</v>
      </c>
      <c r="K21" s="2">
        <f t="shared" ca="1" si="5"/>
        <v>41062.983500000046</v>
      </c>
      <c r="L21" s="11">
        <f t="shared" ca="1" si="15"/>
        <v>378957.82237500028</v>
      </c>
      <c r="M21" s="2">
        <f t="shared" ca="1" si="6"/>
        <v>13879.288423000016</v>
      </c>
      <c r="N21" s="2">
        <f t="shared" ca="1" si="7"/>
        <v>3512.5967000000092</v>
      </c>
      <c r="O21" s="16">
        <f t="shared" ca="1" si="8"/>
        <v>2100.5328266000056</v>
      </c>
      <c r="P21" s="11">
        <f t="shared" ca="1" si="16"/>
        <v>17635.955556050034</v>
      </c>
      <c r="Q21" s="2">
        <f t="shared" ca="1" si="17"/>
        <v>17391.885123000025</v>
      </c>
      <c r="R21" s="11">
        <f t="shared" ca="1" si="9"/>
        <v>157579.30843775015</v>
      </c>
      <c r="S21" s="2"/>
      <c r="W21" s="5">
        <f t="shared" ca="1" si="12"/>
        <v>1</v>
      </c>
      <c r="Y21" s="12">
        <f t="shared" ca="1" si="20"/>
        <v>-71000</v>
      </c>
      <c r="Z21" s="12">
        <f t="shared" ca="1" si="21"/>
        <v>-90112.838344282703</v>
      </c>
      <c r="AA21" s="2">
        <f t="shared" ca="1" si="22"/>
        <v>-3533.5299065325526</v>
      </c>
      <c r="AB21" s="2">
        <f t="shared" ca="1" si="13"/>
        <v>-3533.5299065325526</v>
      </c>
    </row>
    <row r="22" spans="1:28" x14ac:dyDescent="0.25">
      <c r="D22" s="4">
        <v>15</v>
      </c>
      <c r="E22" s="2">
        <f t="shared" ca="1" si="25"/>
        <v>847</v>
      </c>
      <c r="F22" s="5">
        <f t="shared" ca="1" si="1"/>
        <v>1.0337500000000013</v>
      </c>
      <c r="G22" s="2">
        <f t="shared" ca="1" si="2"/>
        <v>875.58625000000109</v>
      </c>
      <c r="H22" s="6">
        <f t="shared" ca="1" si="26"/>
        <v>56.000000000000014</v>
      </c>
      <c r="I22" s="5">
        <f t="shared" ca="1" si="3"/>
        <v>0.83749999999999958</v>
      </c>
      <c r="J22" s="13">
        <f t="shared" ca="1" si="4"/>
        <v>46</v>
      </c>
      <c r="K22" s="2">
        <f t="shared" ca="1" si="5"/>
        <v>40276.96750000005</v>
      </c>
      <c r="L22" s="11">
        <f t="shared" ca="1" si="15"/>
        <v>419234.78987500031</v>
      </c>
      <c r="M22" s="2">
        <f t="shared" ca="1" si="6"/>
        <v>13613.615015000018</v>
      </c>
      <c r="N22" s="2">
        <f t="shared" ca="1" si="7"/>
        <v>3455.3935000000101</v>
      </c>
      <c r="O22" s="16">
        <f t="shared" ca="1" si="8"/>
        <v>2066.3253130000057</v>
      </c>
      <c r="P22" s="11">
        <f t="shared" ca="1" si="16"/>
        <v>19702.280869050039</v>
      </c>
      <c r="Q22" s="2">
        <f t="shared" ca="1" si="17"/>
        <v>17069.008515000027</v>
      </c>
      <c r="R22" s="11">
        <f t="shared" ca="1" si="9"/>
        <v>174648.31695275017</v>
      </c>
      <c r="S22" s="2"/>
      <c r="W22" s="5">
        <f t="shared" ca="1" si="12"/>
        <v>1</v>
      </c>
      <c r="Y22" s="12">
        <f t="shared" ca="1" si="20"/>
        <v>-71000</v>
      </c>
      <c r="Z22" s="12">
        <f t="shared" ca="1" si="21"/>
        <v>-90112.838344282703</v>
      </c>
      <c r="AA22" s="2">
        <f t="shared" ca="1" si="22"/>
        <v>13535.478608467471</v>
      </c>
      <c r="AB22" s="2">
        <f t="shared" ca="1" si="13"/>
        <v>13535.478608467471</v>
      </c>
    </row>
    <row r="23" spans="1:28" x14ac:dyDescent="0.25">
      <c r="D23" s="4">
        <v>16</v>
      </c>
      <c r="E23" s="2">
        <f t="shared" ca="1" si="25"/>
        <v>847</v>
      </c>
      <c r="F23" s="5">
        <f t="shared" ca="1" si="1"/>
        <v>1.0360000000000014</v>
      </c>
      <c r="G23" s="2">
        <f t="shared" ca="1" si="2"/>
        <v>877.4920000000011</v>
      </c>
      <c r="H23" s="6">
        <f t="shared" ca="1" si="26"/>
        <v>56.000000000000014</v>
      </c>
      <c r="I23" s="5">
        <f t="shared" ca="1" si="3"/>
        <v>0.82666666666666622</v>
      </c>
      <c r="J23" s="13">
        <f t="shared" ca="1" si="4"/>
        <v>46</v>
      </c>
      <c r="K23" s="2">
        <f t="shared" ca="1" si="5"/>
        <v>40364.632000000049</v>
      </c>
      <c r="L23" s="11">
        <f t="shared" ca="1" si="15"/>
        <v>459599.42187500035</v>
      </c>
      <c r="M23" s="2">
        <f t="shared" ca="1" si="6"/>
        <v>13643.245616000017</v>
      </c>
      <c r="N23" s="2">
        <f t="shared" ca="1" si="7"/>
        <v>3472.9264000000098</v>
      </c>
      <c r="O23" s="16">
        <f t="shared" ca="1" si="8"/>
        <v>2076.8099872000057</v>
      </c>
      <c r="P23" s="11">
        <f t="shared" ca="1" si="16"/>
        <v>21779.090856250044</v>
      </c>
      <c r="Q23" s="2">
        <f t="shared" ca="1" si="17"/>
        <v>17116.172016000026</v>
      </c>
      <c r="R23" s="11">
        <f t="shared" ca="1" si="9"/>
        <v>191764.4889687502</v>
      </c>
      <c r="S23" s="2"/>
      <c r="W23" s="5">
        <f t="shared" ca="1" si="12"/>
        <v>1</v>
      </c>
      <c r="Y23" s="12">
        <f t="shared" ca="1" si="20"/>
        <v>-71000</v>
      </c>
      <c r="Z23" s="12">
        <f t="shared" ca="1" si="21"/>
        <v>-90112.838344282703</v>
      </c>
      <c r="AA23" s="2">
        <f t="shared" ca="1" si="22"/>
        <v>30651.650624467497</v>
      </c>
      <c r="AB23" s="2">
        <f t="shared" ca="1" si="13"/>
        <v>30651.650624467497</v>
      </c>
    </row>
    <row r="24" spans="1:28" x14ac:dyDescent="0.25">
      <c r="D24" s="4">
        <v>17</v>
      </c>
      <c r="E24" s="2">
        <f t="shared" ca="1" si="25"/>
        <v>847</v>
      </c>
      <c r="F24" s="5">
        <f t="shared" ca="1" si="1"/>
        <v>1.0382500000000014</v>
      </c>
      <c r="G24" s="2">
        <f t="shared" ca="1" si="2"/>
        <v>879.39775000000122</v>
      </c>
      <c r="H24" s="6">
        <f t="shared" ca="1" si="26"/>
        <v>56.000000000000014</v>
      </c>
      <c r="I24" s="5">
        <f t="shared" ca="1" si="3"/>
        <v>0.81583333333333286</v>
      </c>
      <c r="J24" s="13">
        <f t="shared" ca="1" si="4"/>
        <v>45</v>
      </c>
      <c r="K24" s="2">
        <f t="shared" ca="1" si="5"/>
        <v>39572.898750000058</v>
      </c>
      <c r="L24" s="11">
        <f t="shared" ca="1" si="15"/>
        <v>499172.3206250004</v>
      </c>
      <c r="M24" s="2">
        <f t="shared" ca="1" si="6"/>
        <v>13375.639777500021</v>
      </c>
      <c r="N24" s="2">
        <f t="shared" ca="1" si="7"/>
        <v>3414.5797500000117</v>
      </c>
      <c r="O24" s="16">
        <f t="shared" ca="1" si="8"/>
        <v>2041.918690500007</v>
      </c>
      <c r="P24" s="11">
        <f t="shared" ca="1" si="16"/>
        <v>23821.009546750051</v>
      </c>
      <c r="Q24" s="2">
        <f t="shared" ca="1" si="17"/>
        <v>16790.219527500034</v>
      </c>
      <c r="R24" s="11">
        <f t="shared" ca="1" si="9"/>
        <v>208554.70849625024</v>
      </c>
      <c r="S24" s="2"/>
      <c r="W24" s="5">
        <f t="shared" ca="1" si="12"/>
        <v>1</v>
      </c>
      <c r="Y24" s="12">
        <f t="shared" ca="1" si="20"/>
        <v>-71000</v>
      </c>
      <c r="Z24" s="12">
        <f t="shared" ca="1" si="21"/>
        <v>-90112.838344282703</v>
      </c>
      <c r="AA24" s="2">
        <f t="shared" ca="1" si="22"/>
        <v>47441.870151967538</v>
      </c>
      <c r="AB24" s="2">
        <f t="shared" ca="1" si="13"/>
        <v>47441.870151967538</v>
      </c>
    </row>
    <row r="25" spans="1:28" x14ac:dyDescent="0.25">
      <c r="D25" s="4">
        <v>18</v>
      </c>
      <c r="E25" s="2">
        <f t="shared" ca="1" si="25"/>
        <v>847</v>
      </c>
      <c r="F25" s="5">
        <f t="shared" ca="1" si="1"/>
        <v>1.0405000000000015</v>
      </c>
      <c r="G25" s="2">
        <f t="shared" ca="1" si="2"/>
        <v>881.30350000000135</v>
      </c>
      <c r="H25" s="6">
        <f t="shared" ca="1" si="26"/>
        <v>56.000000000000014</v>
      </c>
      <c r="I25" s="5">
        <f t="shared" ca="1" si="3"/>
        <v>0.80499999999999949</v>
      </c>
      <c r="J25" s="13">
        <f t="shared" ca="1" si="4"/>
        <v>45</v>
      </c>
      <c r="K25" s="2">
        <f t="shared" ca="1" si="5"/>
        <v>39658.657500000059</v>
      </c>
      <c r="L25" s="11">
        <f t="shared" ca="1" si="15"/>
        <v>538830.97812500049</v>
      </c>
      <c r="M25" s="2">
        <f t="shared" ca="1" si="6"/>
        <v>13404.626235000022</v>
      </c>
      <c r="N25" s="2">
        <f t="shared" ca="1" si="7"/>
        <v>3431.7315000000121</v>
      </c>
      <c r="O25" s="16">
        <f t="shared" ca="1" si="8"/>
        <v>2052.1754370000072</v>
      </c>
      <c r="P25" s="11">
        <f t="shared" ca="1" si="16"/>
        <v>25873.184983750056</v>
      </c>
      <c r="Q25" s="2">
        <f t="shared" ca="1" si="17"/>
        <v>16836.357735000034</v>
      </c>
      <c r="R25" s="11">
        <f t="shared" ca="1" si="9"/>
        <v>225391.06623125027</v>
      </c>
      <c r="S25" s="2"/>
      <c r="W25" s="5">
        <f t="shared" ca="1" si="12"/>
        <v>1</v>
      </c>
      <c r="Y25" s="12">
        <f t="shared" ca="1" si="20"/>
        <v>-71000</v>
      </c>
      <c r="Z25" s="12">
        <f t="shared" ca="1" si="21"/>
        <v>-90112.838344282703</v>
      </c>
      <c r="AA25" s="2">
        <f t="shared" ca="1" si="22"/>
        <v>64278.227886967565</v>
      </c>
      <c r="AB25" s="2">
        <f t="shared" ca="1" si="13"/>
        <v>64278.227886967565</v>
      </c>
    </row>
    <row r="26" spans="1:28" x14ac:dyDescent="0.25">
      <c r="D26" s="4">
        <v>19</v>
      </c>
      <c r="E26" s="2">
        <f t="shared" ca="1" si="25"/>
        <v>847</v>
      </c>
      <c r="F26" s="5">
        <f t="shared" ca="1" si="1"/>
        <v>1.0427500000000016</v>
      </c>
      <c r="G26" s="2">
        <f t="shared" ca="1" si="2"/>
        <v>883.20925000000136</v>
      </c>
      <c r="H26" s="6">
        <f t="shared" ca="1" si="26"/>
        <v>56.000000000000014</v>
      </c>
      <c r="I26" s="5">
        <f t="shared" ca="1" si="3"/>
        <v>0.79416666666666613</v>
      </c>
      <c r="J26" s="13">
        <f t="shared" ca="1" si="4"/>
        <v>44</v>
      </c>
      <c r="K26" s="2">
        <f t="shared" ca="1" si="5"/>
        <v>38861.20700000006</v>
      </c>
      <c r="L26" s="11">
        <f t="shared" ca="1" si="15"/>
        <v>577692.18512500054</v>
      </c>
      <c r="M26" s="2">
        <f t="shared" ca="1" si="6"/>
        <v>13135.087966000021</v>
      </c>
      <c r="N26" s="2">
        <f t="shared" ca="1" si="7"/>
        <v>3372.2414000000122</v>
      </c>
      <c r="O26" s="16">
        <f t="shared" ca="1" si="8"/>
        <v>2016.6003572000072</v>
      </c>
      <c r="P26" s="11">
        <f t="shared" ca="1" si="16"/>
        <v>27889.785340950064</v>
      </c>
      <c r="Q26" s="2">
        <f t="shared" ca="1" si="17"/>
        <v>16507.329366000034</v>
      </c>
      <c r="R26" s="11">
        <f t="shared" ca="1" si="9"/>
        <v>241898.39559725032</v>
      </c>
      <c r="S26" s="2"/>
      <c r="W26" s="5">
        <f t="shared" ca="1" si="12"/>
        <v>1</v>
      </c>
      <c r="Y26" s="12">
        <f t="shared" ca="1" si="20"/>
        <v>-71000</v>
      </c>
      <c r="Z26" s="12">
        <f t="shared" ca="1" si="21"/>
        <v>-90112.838344282703</v>
      </c>
      <c r="AA26" s="2">
        <f t="shared" ca="1" si="22"/>
        <v>80785.557252967614</v>
      </c>
      <c r="AB26" s="2">
        <f t="shared" ca="1" si="13"/>
        <v>80785.557252967614</v>
      </c>
    </row>
    <row r="27" spans="1:28" x14ac:dyDescent="0.25">
      <c r="D27" s="4">
        <v>20</v>
      </c>
      <c r="E27" s="2">
        <f t="shared" ca="1" si="25"/>
        <v>847</v>
      </c>
      <c r="F27" s="5">
        <f t="shared" ca="1" si="1"/>
        <v>1.0450000000000017</v>
      </c>
      <c r="G27" s="2">
        <f t="shared" ca="1" si="2"/>
        <v>885.11500000000149</v>
      </c>
      <c r="H27" s="6">
        <f t="shared" ca="1" si="26"/>
        <v>56.000000000000014</v>
      </c>
      <c r="I27" s="5">
        <f t="shared" ca="1" si="3"/>
        <v>0.78333333333333277</v>
      </c>
      <c r="J27" s="13">
        <f t="shared" ca="1" si="4"/>
        <v>43</v>
      </c>
      <c r="K27" s="2">
        <f t="shared" ca="1" si="5"/>
        <v>38059.945000000065</v>
      </c>
      <c r="L27" s="11">
        <f t="shared" ca="1" si="15"/>
        <v>615752.13012500061</v>
      </c>
      <c r="M27" s="2">
        <f t="shared" ca="1" si="6"/>
        <v>12864.261410000023</v>
      </c>
      <c r="N27" s="2">
        <f t="shared" ca="1" si="7"/>
        <v>3311.9890000000132</v>
      </c>
      <c r="O27" s="16">
        <f t="shared" ca="1" si="8"/>
        <v>1980.5694220000078</v>
      </c>
      <c r="P27" s="11">
        <f t="shared" ca="1" si="16"/>
        <v>29870.354762950072</v>
      </c>
      <c r="Q27" s="2">
        <f t="shared" ca="1" si="17"/>
        <v>16176.250410000037</v>
      </c>
      <c r="R27" s="11">
        <f t="shared" ca="1" si="9"/>
        <v>258074.64600725035</v>
      </c>
      <c r="S27" s="2"/>
      <c r="W27" s="5">
        <f t="shared" ca="1" si="12"/>
        <v>1</v>
      </c>
      <c r="Y27" s="12">
        <f t="shared" ca="1" si="20"/>
        <v>-71000</v>
      </c>
      <c r="Z27" s="12">
        <f t="shared" ca="1" si="21"/>
        <v>-90112.838344282703</v>
      </c>
      <c r="AA27" s="2">
        <f t="shared" ca="1" si="22"/>
        <v>96961.807662967651</v>
      </c>
      <c r="AB27" s="2">
        <f t="shared" ca="1" si="13"/>
        <v>96961.807662967651</v>
      </c>
    </row>
    <row r="28" spans="1:28" x14ac:dyDescent="0.25">
      <c r="D28" s="4">
        <v>21</v>
      </c>
      <c r="E28" s="2">
        <f t="shared" ca="1" si="25"/>
        <v>847</v>
      </c>
      <c r="F28" s="5">
        <f t="shared" ca="1" si="1"/>
        <v>1.0472500000000018</v>
      </c>
      <c r="G28" s="2">
        <f t="shared" ca="1" si="2"/>
        <v>887.0207500000015</v>
      </c>
      <c r="H28" s="6">
        <f t="shared" ca="1" si="26"/>
        <v>56.000000000000014</v>
      </c>
      <c r="I28" s="5">
        <f t="shared" ca="1" si="3"/>
        <v>0.77249999999999941</v>
      </c>
      <c r="J28" s="13">
        <f t="shared" ca="1" si="4"/>
        <v>43</v>
      </c>
      <c r="K28" s="2">
        <f t="shared" ca="1" si="5"/>
        <v>38141.892250000063</v>
      </c>
      <c r="L28" s="11">
        <f t="shared" ca="1" si="15"/>
        <v>653894.02237500064</v>
      </c>
      <c r="M28" s="2">
        <f t="shared" ca="1" si="6"/>
        <v>12891.959580500023</v>
      </c>
      <c r="N28" s="2">
        <f t="shared" ca="1" si="7"/>
        <v>3328.3784500000129</v>
      </c>
      <c r="O28" s="16">
        <f t="shared" ca="1" si="8"/>
        <v>1990.3703131000075</v>
      </c>
      <c r="P28" s="11">
        <f t="shared" ca="1" si="16"/>
        <v>31860.725076050079</v>
      </c>
      <c r="Q28" s="2">
        <f t="shared" ca="1" si="17"/>
        <v>16220.338030500036</v>
      </c>
      <c r="R28" s="11">
        <f t="shared" ca="1" si="9"/>
        <v>274294.9840377504</v>
      </c>
      <c r="S28" s="2"/>
      <c r="W28" s="5">
        <f t="shared" ca="1" si="12"/>
        <v>1</v>
      </c>
      <c r="Y28" s="12">
        <f t="shared" ca="1" si="20"/>
        <v>-71000</v>
      </c>
      <c r="Z28" s="12">
        <f t="shared" ca="1" si="21"/>
        <v>-90112.838344282703</v>
      </c>
      <c r="AA28" s="2">
        <f t="shared" ca="1" si="22"/>
        <v>113182.1456934677</v>
      </c>
      <c r="AB28" s="2">
        <f t="shared" ca="1" si="13"/>
        <v>113182.1456934677</v>
      </c>
    </row>
    <row r="29" spans="1:28" x14ac:dyDescent="0.25">
      <c r="D29" s="4">
        <v>22</v>
      </c>
      <c r="E29" s="2">
        <f t="shared" ca="1" si="25"/>
        <v>847</v>
      </c>
      <c r="F29" s="5">
        <f t="shared" ca="1" si="1"/>
        <v>1.0495000000000019</v>
      </c>
      <c r="G29" s="2">
        <f t="shared" ca="1" si="2"/>
        <v>888.92650000000162</v>
      </c>
      <c r="H29" s="6">
        <f t="shared" ca="1" si="26"/>
        <v>56.000000000000014</v>
      </c>
      <c r="I29" s="5">
        <f t="shared" ca="1" si="3"/>
        <v>0.76166666666666605</v>
      </c>
      <c r="J29" s="13">
        <f t="shared" ca="1" si="4"/>
        <v>42</v>
      </c>
      <c r="K29" s="2">
        <f t="shared" ca="1" si="5"/>
        <v>37334.913000000066</v>
      </c>
      <c r="L29" s="11">
        <f t="shared" ca="1" si="15"/>
        <v>691228.9353750007</v>
      </c>
      <c r="M29" s="2">
        <f t="shared" ca="1" si="6"/>
        <v>12619.200594000024</v>
      </c>
      <c r="N29" s="2">
        <f t="shared" ca="1" si="7"/>
        <v>3266.9826000000135</v>
      </c>
      <c r="O29" s="16">
        <f t="shared" ca="1" si="8"/>
        <v>1953.6555948000077</v>
      </c>
      <c r="P29" s="11">
        <f t="shared" ca="1" si="16"/>
        <v>33814.380670850085</v>
      </c>
      <c r="Q29" s="2">
        <f t="shared" ca="1" si="17"/>
        <v>15886.183194000037</v>
      </c>
      <c r="R29" s="11">
        <f t="shared" ca="1" si="9"/>
        <v>290181.16723175044</v>
      </c>
      <c r="S29" s="2"/>
      <c r="W29" s="5">
        <f t="shared" ca="1" si="12"/>
        <v>1</v>
      </c>
      <c r="Y29" s="12">
        <f t="shared" ca="1" si="20"/>
        <v>-71000</v>
      </c>
      <c r="Z29" s="12">
        <f t="shared" ca="1" si="21"/>
        <v>-90112.838344282703</v>
      </c>
      <c r="AA29" s="2">
        <f t="shared" ca="1" si="22"/>
        <v>129068.32888746774</v>
      </c>
      <c r="AB29" s="2">
        <f t="shared" ca="1" si="13"/>
        <v>129068.32888746774</v>
      </c>
    </row>
    <row r="30" spans="1:28" x14ac:dyDescent="0.25">
      <c r="D30" s="4">
        <v>23</v>
      </c>
      <c r="E30" s="2">
        <f t="shared" ca="1" si="25"/>
        <v>847</v>
      </c>
      <c r="F30" s="5">
        <f t="shared" ca="1" si="1"/>
        <v>1.051750000000002</v>
      </c>
      <c r="G30" s="2">
        <f t="shared" ca="1" si="2"/>
        <v>890.83225000000164</v>
      </c>
      <c r="H30" s="6">
        <f t="shared" ca="1" si="26"/>
        <v>56.000000000000014</v>
      </c>
      <c r="I30" s="5">
        <f t="shared" ca="1" si="3"/>
        <v>0.75083333333333269</v>
      </c>
      <c r="J30" s="13">
        <f t="shared" ca="1" si="4"/>
        <v>42</v>
      </c>
      <c r="K30" s="2">
        <f t="shared" ca="1" si="5"/>
        <v>37414.954500000065</v>
      </c>
      <c r="L30" s="11">
        <f t="shared" ca="1" si="15"/>
        <v>728643.88987500081</v>
      </c>
      <c r="M30" s="2">
        <f t="shared" ca="1" si="6"/>
        <v>12646.254621000024</v>
      </c>
      <c r="N30" s="2">
        <f t="shared" ca="1" si="7"/>
        <v>3282.9909000000134</v>
      </c>
      <c r="O30" s="16">
        <f t="shared" ca="1" si="8"/>
        <v>1963.2285582000077</v>
      </c>
      <c r="P30" s="11">
        <f t="shared" ca="1" si="16"/>
        <v>35777.609229050096</v>
      </c>
      <c r="Q30" s="2">
        <f t="shared" ca="1" si="17"/>
        <v>15929.245521000037</v>
      </c>
      <c r="R30" s="11">
        <f t="shared" ca="1" si="9"/>
        <v>306110.4127527505</v>
      </c>
      <c r="S30" s="2"/>
      <c r="W30" s="5">
        <f t="shared" ca="1" si="12"/>
        <v>1</v>
      </c>
      <c r="Y30" s="12">
        <f t="shared" ca="1" si="20"/>
        <v>-71000</v>
      </c>
      <c r="Z30" s="12">
        <f t="shared" ca="1" si="21"/>
        <v>-90112.838344282703</v>
      </c>
      <c r="AA30" s="2">
        <f t="shared" ca="1" si="22"/>
        <v>144997.5744084678</v>
      </c>
      <c r="AB30" s="2">
        <f t="shared" ca="1" si="13"/>
        <v>144997.5744084678</v>
      </c>
    </row>
    <row r="31" spans="1:28" x14ac:dyDescent="0.25">
      <c r="D31" s="4">
        <v>24</v>
      </c>
      <c r="E31" s="2">
        <f t="shared" ca="1" si="25"/>
        <v>847</v>
      </c>
      <c r="F31" s="5">
        <f t="shared" ca="1" si="1"/>
        <v>1.054000000000002</v>
      </c>
      <c r="G31" s="2">
        <f t="shared" ca="1" si="2"/>
        <v>892.73800000000176</v>
      </c>
      <c r="H31" s="6">
        <f t="shared" ca="1" si="26"/>
        <v>56.000000000000014</v>
      </c>
      <c r="I31" s="5">
        <f t="shared" ca="1" si="3"/>
        <v>0.73999999999999932</v>
      </c>
      <c r="J31" s="13">
        <f t="shared" ca="1" si="4"/>
        <v>41</v>
      </c>
      <c r="K31" s="2">
        <f t="shared" ca="1" si="5"/>
        <v>36602.258000000074</v>
      </c>
      <c r="L31" s="11">
        <f ca="1">L30+K31</f>
        <v>765246.14787500084</v>
      </c>
      <c r="M31" s="2">
        <f t="shared" ca="1" si="6"/>
        <v>12371.563204000026</v>
      </c>
      <c r="N31" s="2">
        <f t="shared" ca="1" si="7"/>
        <v>3220.4516000000149</v>
      </c>
      <c r="O31" s="16">
        <f t="shared" ca="1" si="8"/>
        <v>1925.8300568000088</v>
      </c>
      <c r="P31" s="11">
        <f t="shared" ca="1" si="16"/>
        <v>37703.439285850109</v>
      </c>
      <c r="Q31" s="2">
        <f t="shared" ca="1" si="17"/>
        <v>15592.01480400004</v>
      </c>
      <c r="R31" s="11">
        <f t="shared" ca="1" si="9"/>
        <v>321702.42755675054</v>
      </c>
      <c r="S31" s="2"/>
      <c r="W31" s="5">
        <f t="shared" ca="1" si="12"/>
        <v>1</v>
      </c>
      <c r="Y31" s="12">
        <f t="shared" ca="1" si="20"/>
        <v>-71000</v>
      </c>
      <c r="Z31" s="12">
        <f t="shared" ca="1" si="21"/>
        <v>-90112.838344282703</v>
      </c>
      <c r="AA31" s="2">
        <f t="shared" ca="1" si="22"/>
        <v>160589.58921246784</v>
      </c>
      <c r="AB31" s="2">
        <f t="shared" ca="1" si="13"/>
        <v>160589.58921246784</v>
      </c>
    </row>
    <row r="32" spans="1:28" x14ac:dyDescent="0.25">
      <c r="D32" s="4">
        <v>25</v>
      </c>
      <c r="E32" s="2">
        <f t="shared" ca="1" si="25"/>
        <v>847</v>
      </c>
      <c r="F32" s="5">
        <f t="shared" ca="1" si="1"/>
        <v>1.0562500000000021</v>
      </c>
      <c r="G32" s="2">
        <f t="shared" ca="1" si="2"/>
        <v>894.64375000000177</v>
      </c>
      <c r="H32" s="6">
        <f t="shared" ca="1" si="26"/>
        <v>56.000000000000014</v>
      </c>
      <c r="I32" s="5">
        <f t="shared" ca="1" si="3"/>
        <v>0.72916666666666596</v>
      </c>
      <c r="J32" s="13">
        <f t="shared" ca="1" si="4"/>
        <v>40</v>
      </c>
      <c r="K32" s="2">
        <f t="shared" ca="1" si="5"/>
        <v>35785.750000000073</v>
      </c>
      <c r="L32" s="11">
        <f t="shared" ca="1" si="15"/>
        <v>801031.89787500096</v>
      </c>
      <c r="M32" s="2">
        <f t="shared" ca="1" si="6"/>
        <v>12095.583500000026</v>
      </c>
      <c r="N32" s="2">
        <f t="shared" ca="1" si="7"/>
        <v>3157.1500000000146</v>
      </c>
      <c r="O32" s="16">
        <f t="shared" ca="1" si="8"/>
        <v>1887.9757000000086</v>
      </c>
      <c r="P32" s="11">
        <f t="shared" ca="1" si="16"/>
        <v>39591.414985850119</v>
      </c>
      <c r="Q32" s="2">
        <f t="shared" ca="1" si="17"/>
        <v>15252.73350000004</v>
      </c>
      <c r="R32" s="11">
        <f t="shared" ca="1" si="9"/>
        <v>336955.16105675057</v>
      </c>
      <c r="S32" s="2"/>
      <c r="W32" s="5">
        <f t="shared" ca="1" si="12"/>
        <v>1</v>
      </c>
      <c r="Y32" s="12">
        <f t="shared" ca="1" si="20"/>
        <v>-71000</v>
      </c>
      <c r="Z32" s="12">
        <f t="shared" ca="1" si="21"/>
        <v>-90112.838344282703</v>
      </c>
      <c r="AA32" s="2">
        <f t="shared" ca="1" si="22"/>
        <v>175842.32271246787</v>
      </c>
      <c r="AB32" s="2">
        <f t="shared" ca="1" si="13"/>
        <v>175842.32271246787</v>
      </c>
    </row>
    <row r="33" spans="4:28" x14ac:dyDescent="0.25">
      <c r="D33" s="4">
        <v>26</v>
      </c>
      <c r="E33" s="2">
        <f t="shared" ca="1" si="25"/>
        <v>847</v>
      </c>
      <c r="F33" s="5">
        <f t="shared" ca="1" si="1"/>
        <v>1.0585000000000022</v>
      </c>
      <c r="G33" s="2">
        <f t="shared" ca="1" si="2"/>
        <v>896.5495000000019</v>
      </c>
      <c r="H33" s="6">
        <f t="shared" ca="1" si="26"/>
        <v>56.000000000000014</v>
      </c>
      <c r="I33" s="5">
        <f t="shared" ca="1" si="3"/>
        <v>0.7183333333333326</v>
      </c>
      <c r="J33" s="13">
        <f t="shared" ca="1" si="4"/>
        <v>40</v>
      </c>
      <c r="K33" s="2">
        <f t="shared" ca="1" si="5"/>
        <v>35861.980000000076</v>
      </c>
      <c r="L33" s="11">
        <f t="shared" ca="1" si="15"/>
        <v>836893.87787500105</v>
      </c>
      <c r="M33" s="2">
        <f t="shared" ca="1" si="6"/>
        <v>12121.349240000027</v>
      </c>
      <c r="N33" s="2">
        <f t="shared" ca="1" si="7"/>
        <v>3172.3960000000152</v>
      </c>
      <c r="O33" s="16">
        <f t="shared" ca="1" si="8"/>
        <v>1897.092808000009</v>
      </c>
      <c r="P33" s="11">
        <f t="shared" ca="1" si="16"/>
        <v>41488.507793850127</v>
      </c>
      <c r="Q33" s="2">
        <f t="shared" ca="1" si="17"/>
        <v>15293.745240000042</v>
      </c>
      <c r="R33" s="11">
        <f t="shared" ca="1" si="9"/>
        <v>352248.90629675059</v>
      </c>
      <c r="S33" s="2"/>
      <c r="W33" s="5">
        <f t="shared" ca="1" si="12"/>
        <v>1</v>
      </c>
      <c r="Y33" s="12">
        <f t="shared" ca="1" si="20"/>
        <v>-71000</v>
      </c>
      <c r="Z33" s="12">
        <f t="shared" ca="1" si="21"/>
        <v>-90112.838344282703</v>
      </c>
      <c r="AA33" s="2">
        <f t="shared" ca="1" si="22"/>
        <v>191136.06795246789</v>
      </c>
      <c r="AB33" s="2">
        <f t="shared" ca="1" si="13"/>
        <v>191136.06795246789</v>
      </c>
    </row>
    <row r="34" spans="4:28" x14ac:dyDescent="0.25">
      <c r="D34" s="4">
        <v>27</v>
      </c>
      <c r="E34" s="2">
        <f t="shared" ca="1" si="25"/>
        <v>847</v>
      </c>
      <c r="F34" s="5">
        <f t="shared" ca="1" si="1"/>
        <v>1.0607500000000023</v>
      </c>
      <c r="G34" s="2">
        <f t="shared" ca="1" si="2"/>
        <v>898.45525000000191</v>
      </c>
      <c r="H34" s="6">
        <f t="shared" ca="1" si="26"/>
        <v>56.000000000000014</v>
      </c>
      <c r="I34" s="5">
        <f t="shared" ca="1" si="3"/>
        <v>0.70749999999999924</v>
      </c>
      <c r="J34" s="13">
        <f t="shared" ca="1" si="4"/>
        <v>39</v>
      </c>
      <c r="K34" s="2">
        <f t="shared" ca="1" si="5"/>
        <v>35039.754750000073</v>
      </c>
      <c r="L34" s="11">
        <f t="shared" ca="1" si="15"/>
        <v>871933.63262500113</v>
      </c>
      <c r="M34" s="2">
        <f t="shared" ca="1" si="6"/>
        <v>11843.437105500025</v>
      </c>
      <c r="N34" s="2">
        <f t="shared" ca="1" si="7"/>
        <v>3107.9509500000149</v>
      </c>
      <c r="O34" s="16">
        <f t="shared" ca="1" si="8"/>
        <v>1858.5546681000087</v>
      </c>
      <c r="P34" s="11">
        <f t="shared" ca="1" si="16"/>
        <v>43347.062461950132</v>
      </c>
      <c r="Q34" s="2">
        <f t="shared" ca="1" si="17"/>
        <v>14951.38805550004</v>
      </c>
      <c r="R34" s="11">
        <f t="shared" ca="1" si="9"/>
        <v>367200.29435225064</v>
      </c>
      <c r="S34" s="2"/>
      <c r="W34" s="5">
        <f t="shared" ca="1" si="12"/>
        <v>1</v>
      </c>
      <c r="Y34" s="12">
        <f t="shared" ca="1" si="20"/>
        <v>-71000</v>
      </c>
      <c r="Z34" s="12">
        <f t="shared" ca="1" si="21"/>
        <v>-90112.838344282703</v>
      </c>
      <c r="AA34" s="2">
        <f t="shared" ca="1" si="22"/>
        <v>206087.45600796794</v>
      </c>
      <c r="AB34" s="2">
        <f t="shared" ca="1" si="13"/>
        <v>206087.45600796794</v>
      </c>
    </row>
    <row r="35" spans="4:28" x14ac:dyDescent="0.25">
      <c r="D35" s="4">
        <v>28</v>
      </c>
      <c r="E35" s="2">
        <f t="shared" ca="1" si="25"/>
        <v>847</v>
      </c>
      <c r="F35" s="5">
        <f t="shared" ca="1" si="1"/>
        <v>1.0630000000000024</v>
      </c>
      <c r="G35" s="2">
        <f t="shared" ca="1" si="2"/>
        <v>900.36100000000204</v>
      </c>
      <c r="H35" s="6">
        <f t="shared" ca="1" si="26"/>
        <v>56.000000000000014</v>
      </c>
      <c r="I35" s="5">
        <f t="shared" ca="1" si="3"/>
        <v>0.69666666666666588</v>
      </c>
      <c r="J35" s="13">
        <f t="shared" ca="1" si="4"/>
        <v>39</v>
      </c>
      <c r="K35" s="2">
        <f t="shared" ca="1" si="5"/>
        <v>35114.079000000078</v>
      </c>
      <c r="L35" s="11">
        <f t="shared" ca="1" si="15"/>
        <v>907047.71162500116</v>
      </c>
      <c r="M35" s="2">
        <f t="shared" ca="1" si="6"/>
        <v>11868.558702000028</v>
      </c>
      <c r="N35" s="2">
        <f t="shared" ca="1" si="7"/>
        <v>3122.8158000000158</v>
      </c>
      <c r="O35" s="16">
        <f t="shared" ca="1" si="8"/>
        <v>1867.4438484000093</v>
      </c>
      <c r="P35" s="11">
        <f t="shared" ca="1" si="16"/>
        <v>45214.506310350145</v>
      </c>
      <c r="Q35" s="2">
        <f t="shared" ca="1" si="17"/>
        <v>14991.374502000042</v>
      </c>
      <c r="R35" s="11">
        <f t="shared" ca="1" si="9"/>
        <v>382191.66885425069</v>
      </c>
      <c r="S35" s="2"/>
      <c r="W35" s="5">
        <f t="shared" ca="1" si="12"/>
        <v>1</v>
      </c>
      <c r="Y35" s="12">
        <f t="shared" ca="1" si="20"/>
        <v>-71000</v>
      </c>
      <c r="Z35" s="12">
        <f t="shared" ca="1" si="21"/>
        <v>-90112.838344282703</v>
      </c>
      <c r="AA35" s="2">
        <f t="shared" ca="1" si="22"/>
        <v>221078.83050996799</v>
      </c>
      <c r="AB35" s="2">
        <f t="shared" ca="1" si="13"/>
        <v>221078.83050996799</v>
      </c>
    </row>
    <row r="36" spans="4:28" x14ac:dyDescent="0.25">
      <c r="D36" s="4">
        <v>29</v>
      </c>
      <c r="E36" s="2">
        <f t="shared" ca="1" si="25"/>
        <v>847</v>
      </c>
      <c r="F36" s="5">
        <f t="shared" ca="1" si="1"/>
        <v>1.0652500000000025</v>
      </c>
      <c r="G36" s="2">
        <f t="shared" ca="1" si="2"/>
        <v>902.26675000000205</v>
      </c>
      <c r="H36" s="6">
        <f t="shared" ca="1" si="26"/>
        <v>56.000000000000014</v>
      </c>
      <c r="I36" s="5">
        <f t="shared" ca="1" si="3"/>
        <v>0.68583333333333252</v>
      </c>
      <c r="J36" s="13">
        <f t="shared" ca="1" si="4"/>
        <v>38</v>
      </c>
      <c r="K36" s="2">
        <f t="shared" ca="1" si="5"/>
        <v>34286.136500000081</v>
      </c>
      <c r="L36" s="11">
        <f t="shared" ca="1" si="15"/>
        <v>941333.84812500118</v>
      </c>
      <c r="M36" s="2">
        <f t="shared" ca="1" si="6"/>
        <v>11588.714137000028</v>
      </c>
      <c r="N36" s="2">
        <f t="shared" ca="1" si="7"/>
        <v>3057.2273000000164</v>
      </c>
      <c r="O36" s="16">
        <f t="shared" ca="1" si="8"/>
        <v>1828.2219254000097</v>
      </c>
      <c r="P36" s="11">
        <f t="shared" ca="1" si="16"/>
        <v>47042.728235750154</v>
      </c>
      <c r="Q36" s="2">
        <f t="shared" ca="1" si="17"/>
        <v>14645.941437000045</v>
      </c>
      <c r="R36" s="11">
        <f t="shared" ca="1" si="9"/>
        <v>396837.61029125075</v>
      </c>
      <c r="S36" s="2"/>
      <c r="W36" s="5">
        <f t="shared" ca="1" si="12"/>
        <v>1</v>
      </c>
      <c r="Y36" s="12">
        <f t="shared" ca="1" si="20"/>
        <v>-71000</v>
      </c>
      <c r="Z36" s="12">
        <f t="shared" ca="1" si="21"/>
        <v>-90112.838344282703</v>
      </c>
      <c r="AA36" s="2">
        <f t="shared" ca="1" si="22"/>
        <v>235724.77194696805</v>
      </c>
      <c r="AB36" s="2">
        <f t="shared" ca="1" si="13"/>
        <v>235724.77194696805</v>
      </c>
    </row>
    <row r="37" spans="4:28" x14ac:dyDescent="0.25">
      <c r="D37" s="4">
        <v>30</v>
      </c>
      <c r="E37" s="2">
        <f t="shared" ca="1" si="25"/>
        <v>847</v>
      </c>
      <c r="F37" s="5">
        <f t="shared" ca="1" si="1"/>
        <v>1.0675000000000026</v>
      </c>
      <c r="G37" s="2">
        <f t="shared" ca="1" si="2"/>
        <v>904.17250000000217</v>
      </c>
      <c r="H37" s="6">
        <f t="shared" ca="1" si="26"/>
        <v>56.000000000000014</v>
      </c>
      <c r="I37" s="5">
        <f t="shared" ca="1" si="3"/>
        <v>0.67499999999999916</v>
      </c>
      <c r="J37" s="13">
        <f t="shared" ca="1" si="4"/>
        <v>37</v>
      </c>
      <c r="K37" s="2">
        <f t="shared" ca="1" si="5"/>
        <v>33454.38250000008</v>
      </c>
      <c r="L37" s="11">
        <f t="shared" ca="1" si="15"/>
        <v>974788.23062500125</v>
      </c>
      <c r="M37" s="2">
        <f t="shared" ca="1" si="6"/>
        <v>11307.581285000027</v>
      </c>
      <c r="N37" s="2">
        <f t="shared" ca="1" si="7"/>
        <v>2990.8765000000162</v>
      </c>
      <c r="O37" s="16">
        <f t="shared" ca="1" si="8"/>
        <v>1788.5441470000096</v>
      </c>
      <c r="P37" s="11">
        <f t="shared" ca="1" si="16"/>
        <v>48831.272382750161</v>
      </c>
      <c r="Q37" s="2">
        <f t="shared" ca="1" si="17"/>
        <v>14298.457785000044</v>
      </c>
      <c r="R37" s="11">
        <f t="shared" ca="1" si="9"/>
        <v>411136.06807625078</v>
      </c>
      <c r="S37" s="2"/>
      <c r="W37" s="5">
        <f t="shared" ca="1" si="12"/>
        <v>1</v>
      </c>
      <c r="Y37" s="12">
        <f t="shared" ca="1" si="20"/>
        <v>-71000</v>
      </c>
      <c r="Z37" s="12">
        <f t="shared" ca="1" si="21"/>
        <v>-90112.838344282703</v>
      </c>
      <c r="AA37" s="2">
        <f t="shared" ca="1" si="22"/>
        <v>250023.22973196808</v>
      </c>
      <c r="AB37" s="2">
        <f t="shared" ca="1" si="13"/>
        <v>250023.22973196808</v>
      </c>
    </row>
    <row r="38" spans="4:28" x14ac:dyDescent="0.25">
      <c r="D38" s="4">
        <v>31</v>
      </c>
      <c r="E38" s="2">
        <f t="shared" ca="1" si="25"/>
        <v>847</v>
      </c>
      <c r="F38" s="5">
        <f t="shared" ca="1" si="1"/>
        <v>1.0697500000000026</v>
      </c>
      <c r="G38" s="2">
        <f t="shared" ca="1" si="2"/>
        <v>906.07825000000219</v>
      </c>
      <c r="H38" s="6">
        <f t="shared" ca="1" si="26"/>
        <v>56.000000000000014</v>
      </c>
      <c r="I38" s="5">
        <f t="shared" ca="1" si="3"/>
        <v>0.66416666666666579</v>
      </c>
      <c r="J38" s="13">
        <f t="shared" ca="1" si="4"/>
        <v>37</v>
      </c>
      <c r="K38" s="2">
        <f t="shared" ca="1" si="5"/>
        <v>33524.895250000081</v>
      </c>
      <c r="L38" s="11">
        <f t="shared" ca="1" si="15"/>
        <v>1008313.1258750013</v>
      </c>
      <c r="M38" s="2">
        <f t="shared" ca="1" si="6"/>
        <v>11331.414594500029</v>
      </c>
      <c r="N38" s="2">
        <f t="shared" ca="1" si="7"/>
        <v>3004.9790500000163</v>
      </c>
      <c r="O38" s="16">
        <f t="shared" ca="1" si="8"/>
        <v>1796.9774719000097</v>
      </c>
      <c r="P38" s="11">
        <f t="shared" ca="1" si="16"/>
        <v>50628.249854650174</v>
      </c>
      <c r="Q38" s="2">
        <f t="shared" ca="1" si="17"/>
        <v>14336.393644500045</v>
      </c>
      <c r="R38" s="11">
        <f t="shared" ca="1" si="9"/>
        <v>425472.46172075084</v>
      </c>
      <c r="S38" s="2"/>
      <c r="W38" s="5">
        <f t="shared" ca="1" si="12"/>
        <v>1</v>
      </c>
      <c r="Y38" s="12">
        <f t="shared" ca="1" si="20"/>
        <v>-71000</v>
      </c>
      <c r="Z38" s="12">
        <f t="shared" ca="1" si="21"/>
        <v>-90112.838344282703</v>
      </c>
      <c r="AA38" s="2">
        <f t="shared" ca="1" si="22"/>
        <v>264359.62337646814</v>
      </c>
      <c r="AB38" s="2">
        <f t="shared" ca="1" si="13"/>
        <v>264359.62337646814</v>
      </c>
    </row>
    <row r="39" spans="4:28" x14ac:dyDescent="0.25">
      <c r="D39" s="4">
        <v>32</v>
      </c>
      <c r="E39" s="2">
        <f t="shared" ca="1" si="25"/>
        <v>847</v>
      </c>
      <c r="F39" s="5">
        <f t="shared" ca="1" si="1"/>
        <v>1.0720000000000027</v>
      </c>
      <c r="G39" s="2">
        <f t="shared" ca="1" si="2"/>
        <v>907.98400000000231</v>
      </c>
      <c r="H39" s="6">
        <f t="shared" ca="1" si="26"/>
        <v>56.000000000000014</v>
      </c>
      <c r="I39" s="5">
        <f t="shared" ca="1" si="3"/>
        <v>0.65333333333333243</v>
      </c>
      <c r="J39" s="13">
        <f t="shared" ca="1" si="4"/>
        <v>36</v>
      </c>
      <c r="K39" s="2">
        <f t="shared" ca="1" si="5"/>
        <v>32687.424000000083</v>
      </c>
      <c r="L39" s="11">
        <f t="shared" ca="1" si="15"/>
        <v>1041000.5498750014</v>
      </c>
      <c r="M39" s="2">
        <f t="shared" ca="1" si="6"/>
        <v>11048.349312000029</v>
      </c>
      <c r="N39" s="2">
        <f t="shared" ca="1" si="7"/>
        <v>2937.4848000000165</v>
      </c>
      <c r="O39" s="16">
        <f t="shared" ca="1" si="8"/>
        <v>1756.6159104000099</v>
      </c>
      <c r="P39" s="11">
        <f t="shared" ca="1" si="16"/>
        <v>52384.865765050185</v>
      </c>
      <c r="Q39" s="2">
        <f t="shared" ca="1" si="17"/>
        <v>13985.834112000046</v>
      </c>
      <c r="R39" s="11">
        <f t="shared" ca="1" si="9"/>
        <v>439458.29583275091</v>
      </c>
      <c r="S39" s="2"/>
      <c r="W39" s="5">
        <f t="shared" ca="1" si="12"/>
        <v>1</v>
      </c>
      <c r="Y39" s="12">
        <f t="shared" ca="1" si="20"/>
        <v>-71000</v>
      </c>
      <c r="Z39" s="12">
        <f t="shared" ca="1" si="21"/>
        <v>-90112.838344282703</v>
      </c>
      <c r="AA39" s="2">
        <f t="shared" ca="1" si="22"/>
        <v>278345.45748846821</v>
      </c>
      <c r="AB39" s="2">
        <f t="shared" ca="1" si="13"/>
        <v>278345.45748846821</v>
      </c>
    </row>
    <row r="40" spans="4:28" x14ac:dyDescent="0.25">
      <c r="D40" s="4">
        <v>33</v>
      </c>
      <c r="E40" s="2">
        <f t="shared" ca="1" si="25"/>
        <v>847</v>
      </c>
      <c r="F40" s="5">
        <f t="shared" ref="F40:F71" ca="1" si="27">F39+$B$10/12</f>
        <v>1.0742500000000028</v>
      </c>
      <c r="G40" s="2">
        <f t="shared" ca="1" si="2"/>
        <v>909.88975000000244</v>
      </c>
      <c r="H40" s="6">
        <f t="shared" ca="1" si="26"/>
        <v>56.000000000000014</v>
      </c>
      <c r="I40" s="5">
        <f t="shared" ref="I40:I71" ca="1" si="28">I39-$B$12/12</f>
        <v>0.64249999999999907</v>
      </c>
      <c r="J40" s="13">
        <f t="shared" ca="1" si="4"/>
        <v>35</v>
      </c>
      <c r="K40" s="2">
        <f t="shared" ca="1" si="5"/>
        <v>31846.141250000084</v>
      </c>
      <c r="L40" s="11">
        <f t="shared" ca="1" si="15"/>
        <v>1072846.6911250015</v>
      </c>
      <c r="M40" s="2">
        <f t="shared" ca="1" si="6"/>
        <v>10763.995742500028</v>
      </c>
      <c r="N40" s="2">
        <f t="shared" ca="1" si="7"/>
        <v>2869.2282500000169</v>
      </c>
      <c r="O40" s="16">
        <f t="shared" ca="1" si="8"/>
        <v>1715.79849350001</v>
      </c>
      <c r="P40" s="11">
        <f t="shared" ca="1" si="16"/>
        <v>54100.664258550198</v>
      </c>
      <c r="Q40" s="2">
        <f t="shared" ca="1" si="17"/>
        <v>13633.223992500045</v>
      </c>
      <c r="R40" s="11">
        <f t="shared" ca="1" si="9"/>
        <v>453091.51982525096</v>
      </c>
      <c r="S40" s="2"/>
      <c r="W40" s="5">
        <f t="shared" ca="1" si="12"/>
        <v>1</v>
      </c>
      <c r="Y40" s="12">
        <f t="shared" ca="1" si="20"/>
        <v>-71000</v>
      </c>
      <c r="Z40" s="12">
        <f t="shared" ca="1" si="21"/>
        <v>-90112.838344282703</v>
      </c>
      <c r="AA40" s="2">
        <f t="shared" ca="1" si="22"/>
        <v>291978.68148096825</v>
      </c>
      <c r="AB40" s="2">
        <f t="shared" ref="AB40:AB71" ca="1" si="29">AA40/POWER(1+$B$13/12,D40)</f>
        <v>291978.68148096825</v>
      </c>
    </row>
    <row r="41" spans="4:28" x14ac:dyDescent="0.25">
      <c r="D41" s="4">
        <v>34</v>
      </c>
      <c r="E41" s="2">
        <f t="shared" ca="1" si="25"/>
        <v>847</v>
      </c>
      <c r="F41" s="5">
        <f t="shared" ca="1" si="27"/>
        <v>1.0765000000000029</v>
      </c>
      <c r="G41" s="2">
        <f t="shared" ca="1" si="2"/>
        <v>911.79550000000245</v>
      </c>
      <c r="H41" s="6">
        <f t="shared" ca="1" si="26"/>
        <v>56.000000000000014</v>
      </c>
      <c r="I41" s="5">
        <f t="shared" ca="1" si="28"/>
        <v>0.63166666666666571</v>
      </c>
      <c r="J41" s="13">
        <f t="shared" ca="1" si="4"/>
        <v>35</v>
      </c>
      <c r="K41" s="2">
        <f t="shared" ca="1" si="5"/>
        <v>31912.842500000086</v>
      </c>
      <c r="L41" s="11">
        <f t="shared" ca="1" si="15"/>
        <v>1104759.5336250016</v>
      </c>
      <c r="M41" s="2">
        <f t="shared" ca="1" si="6"/>
        <v>10786.540765000031</v>
      </c>
      <c r="N41" s="2">
        <f t="shared" ca="1" si="7"/>
        <v>2882.5685000000176</v>
      </c>
      <c r="O41" s="16">
        <f t="shared" ca="1" si="8"/>
        <v>1723.7759630000103</v>
      </c>
      <c r="P41" s="11">
        <f t="shared" ca="1" si="16"/>
        <v>55824.440221550205</v>
      </c>
      <c r="Q41" s="2">
        <f t="shared" ca="1" si="17"/>
        <v>13669.109265000048</v>
      </c>
      <c r="R41" s="11">
        <f t="shared" ca="1" si="9"/>
        <v>466760.62909025099</v>
      </c>
      <c r="S41" s="2"/>
      <c r="W41" s="5">
        <f t="shared" ca="1" si="12"/>
        <v>1</v>
      </c>
      <c r="Y41" s="12">
        <f t="shared" ca="1" si="20"/>
        <v>-71000</v>
      </c>
      <c r="Z41" s="12">
        <f t="shared" ca="1" si="21"/>
        <v>-90112.838344282703</v>
      </c>
      <c r="AA41" s="2">
        <f t="shared" ca="1" si="22"/>
        <v>305647.79074596829</v>
      </c>
      <c r="AB41" s="2">
        <f t="shared" ca="1" si="29"/>
        <v>305647.79074596829</v>
      </c>
    </row>
    <row r="42" spans="4:28" x14ac:dyDescent="0.25">
      <c r="D42" s="4">
        <v>35</v>
      </c>
      <c r="E42" s="2">
        <f t="shared" ca="1" si="25"/>
        <v>847</v>
      </c>
      <c r="F42" s="5">
        <f t="shared" ca="1" si="27"/>
        <v>1.078750000000003</v>
      </c>
      <c r="G42" s="2">
        <f t="shared" ca="1" si="2"/>
        <v>913.70125000000257</v>
      </c>
      <c r="H42" s="6">
        <f t="shared" ca="1" si="26"/>
        <v>56.000000000000014</v>
      </c>
      <c r="I42" s="5">
        <f t="shared" ca="1" si="28"/>
        <v>0.62083333333333235</v>
      </c>
      <c r="J42" s="13">
        <f t="shared" ca="1" si="4"/>
        <v>34</v>
      </c>
      <c r="K42" s="2">
        <f t="shared" ca="1" si="5"/>
        <v>31065.842500000086</v>
      </c>
      <c r="L42" s="11">
        <f t="shared" ca="1" si="15"/>
        <v>1135825.3761250016</v>
      </c>
      <c r="M42" s="2">
        <f t="shared" ca="1" si="6"/>
        <v>10500.254765000031</v>
      </c>
      <c r="N42" s="2">
        <f t="shared" ca="1" si="7"/>
        <v>2813.1685000000175</v>
      </c>
      <c r="O42" s="16">
        <f t="shared" ca="1" si="8"/>
        <v>1682.2747630000104</v>
      </c>
      <c r="P42" s="11">
        <f t="shared" ca="1" si="16"/>
        <v>57506.714984550214</v>
      </c>
      <c r="Q42" s="2">
        <f t="shared" ca="1" si="17"/>
        <v>13313.423265000049</v>
      </c>
      <c r="R42" s="11">
        <f t="shared" ca="1" si="9"/>
        <v>480074.05235525104</v>
      </c>
      <c r="S42" s="2"/>
      <c r="W42" s="5">
        <f t="shared" ca="1" si="12"/>
        <v>1</v>
      </c>
      <c r="Y42" s="12">
        <f t="shared" ca="1" si="20"/>
        <v>-71000</v>
      </c>
      <c r="Z42" s="12">
        <f t="shared" ca="1" si="21"/>
        <v>-90112.838344282703</v>
      </c>
      <c r="AA42" s="2">
        <f t="shared" ca="1" si="22"/>
        <v>318961.21401096834</v>
      </c>
      <c r="AB42" s="2">
        <f t="shared" ca="1" si="29"/>
        <v>318961.21401096834</v>
      </c>
    </row>
    <row r="43" spans="4:28" x14ac:dyDescent="0.25">
      <c r="D43" s="4">
        <v>36</v>
      </c>
      <c r="E43" s="2">
        <f t="shared" ca="1" si="25"/>
        <v>847</v>
      </c>
      <c r="F43" s="5">
        <f t="shared" ca="1" si="27"/>
        <v>1.0810000000000031</v>
      </c>
      <c r="G43" s="2">
        <f t="shared" ca="1" si="2"/>
        <v>915.60700000000259</v>
      </c>
      <c r="H43" s="6">
        <f t="shared" ca="1" si="26"/>
        <v>56.000000000000014</v>
      </c>
      <c r="I43" s="5">
        <f t="shared" ca="1" si="28"/>
        <v>0.60999999999999899</v>
      </c>
      <c r="J43" s="13">
        <f t="shared" ca="1" si="4"/>
        <v>34</v>
      </c>
      <c r="K43" s="2">
        <f t="shared" ca="1" si="5"/>
        <v>31130.638000000086</v>
      </c>
      <c r="L43" s="11">
        <f t="shared" ca="1" si="15"/>
        <v>1166956.0141250016</v>
      </c>
      <c r="M43" s="2">
        <f t="shared" ca="1" si="6"/>
        <v>10522.155644000029</v>
      </c>
      <c r="N43" s="2">
        <f t="shared" ca="1" si="7"/>
        <v>2826.1276000000175</v>
      </c>
      <c r="O43" s="16">
        <f t="shared" ca="1" si="8"/>
        <v>1690.0243048000102</v>
      </c>
      <c r="P43" s="11">
        <f t="shared" ca="1" si="16"/>
        <v>59196.739289350226</v>
      </c>
      <c r="Q43" s="2">
        <f t="shared" ca="1" si="17"/>
        <v>13348.283244000047</v>
      </c>
      <c r="R43" s="11">
        <f t="shared" ca="1" si="9"/>
        <v>493422.33559925109</v>
      </c>
      <c r="S43" s="2"/>
      <c r="W43" s="5">
        <f t="shared" ca="1" si="12"/>
        <v>1</v>
      </c>
      <c r="Y43" s="12">
        <f t="shared" ca="1" si="20"/>
        <v>-71000</v>
      </c>
      <c r="Z43" s="12">
        <f t="shared" ca="1" si="21"/>
        <v>-90112.838344282703</v>
      </c>
      <c r="AA43" s="2">
        <f t="shared" ca="1" si="22"/>
        <v>332309.49725496839</v>
      </c>
      <c r="AB43" s="2">
        <f t="shared" ca="1" si="29"/>
        <v>332309.49725496839</v>
      </c>
    </row>
    <row r="44" spans="4:28" x14ac:dyDescent="0.25">
      <c r="D44" s="4">
        <v>37</v>
      </c>
      <c r="E44" s="2">
        <f t="shared" ca="1" si="25"/>
        <v>847</v>
      </c>
      <c r="F44" s="5">
        <f t="shared" ca="1" si="27"/>
        <v>1.0832500000000032</v>
      </c>
      <c r="G44" s="2">
        <f t="shared" ca="1" si="2"/>
        <v>917.51275000000271</v>
      </c>
      <c r="H44" s="6">
        <f t="shared" ca="1" si="26"/>
        <v>56.000000000000014</v>
      </c>
      <c r="I44" s="5">
        <f t="shared" ca="1" si="28"/>
        <v>0.59916666666666563</v>
      </c>
      <c r="J44" s="13">
        <f t="shared" ca="1" si="4"/>
        <v>33</v>
      </c>
      <c r="K44" s="2">
        <f t="shared" ca="1" si="5"/>
        <v>30277.920750000088</v>
      </c>
      <c r="L44" s="11">
        <f t="shared" ca="1" si="15"/>
        <v>1197233.9348750017</v>
      </c>
      <c r="M44" s="2">
        <f t="shared" ca="1" si="6"/>
        <v>10233.93721350003</v>
      </c>
      <c r="N44" s="2">
        <f t="shared" ca="1" si="7"/>
        <v>2755.5841500000179</v>
      </c>
      <c r="O44" s="16">
        <f t="shared" ca="1" si="8"/>
        <v>1647.8393217000105</v>
      </c>
      <c r="P44" s="11">
        <f t="shared" ca="1" si="16"/>
        <v>60844.578611050238</v>
      </c>
      <c r="Q44" s="2">
        <f t="shared" ca="1" si="17"/>
        <v>12989.521363500047</v>
      </c>
      <c r="R44" s="11">
        <f t="shared" ca="1" si="9"/>
        <v>506411.85696275113</v>
      </c>
      <c r="S44" s="2"/>
      <c r="W44" s="5">
        <f t="shared" ca="1" si="12"/>
        <v>1</v>
      </c>
      <c r="Y44" s="12">
        <f t="shared" ca="1" si="20"/>
        <v>-71000</v>
      </c>
      <c r="Z44" s="12">
        <f t="shared" ca="1" si="21"/>
        <v>-90112.838344282703</v>
      </c>
      <c r="AA44" s="2">
        <f t="shared" ca="1" si="22"/>
        <v>345299.01861846843</v>
      </c>
      <c r="AB44" s="2">
        <f t="shared" ca="1" si="29"/>
        <v>345299.01861846843</v>
      </c>
    </row>
    <row r="45" spans="4:28" x14ac:dyDescent="0.25">
      <c r="D45" s="4">
        <v>38</v>
      </c>
      <c r="E45" s="2">
        <f t="shared" ca="1" si="25"/>
        <v>847</v>
      </c>
      <c r="F45" s="5">
        <f t="shared" ca="1" si="27"/>
        <v>1.0855000000000032</v>
      </c>
      <c r="G45" s="2">
        <f t="shared" ca="1" si="2"/>
        <v>919.41850000000272</v>
      </c>
      <c r="H45" s="6">
        <f t="shared" ca="1" si="26"/>
        <v>56.000000000000014</v>
      </c>
      <c r="I45" s="5">
        <f t="shared" ca="1" si="28"/>
        <v>0.58833333333333226</v>
      </c>
      <c r="J45" s="13">
        <f t="shared" ca="1" si="4"/>
        <v>32</v>
      </c>
      <c r="K45" s="2">
        <f t="shared" ca="1" si="5"/>
        <v>29421.392000000087</v>
      </c>
      <c r="L45" s="11">
        <f t="shared" ca="1" si="15"/>
        <v>1226655.3268750017</v>
      </c>
      <c r="M45" s="2">
        <f t="shared" ca="1" si="6"/>
        <v>9944.43049600003</v>
      </c>
      <c r="N45" s="2">
        <f t="shared" ca="1" si="7"/>
        <v>2684.2784000000174</v>
      </c>
      <c r="O45" s="16">
        <f t="shared" ca="1" si="8"/>
        <v>1605.1984832000103</v>
      </c>
      <c r="P45" s="11">
        <f t="shared" ca="1" si="16"/>
        <v>62449.777094250247</v>
      </c>
      <c r="Q45" s="2">
        <f t="shared" ca="1" si="17"/>
        <v>12628.708896000047</v>
      </c>
      <c r="R45" s="11">
        <f t="shared" ca="1" si="9"/>
        <v>519040.56585875119</v>
      </c>
      <c r="S45" s="2"/>
      <c r="W45" s="5">
        <f t="shared" ca="1" si="12"/>
        <v>1</v>
      </c>
      <c r="Y45" s="12">
        <f t="shared" ca="1" si="20"/>
        <v>-71000</v>
      </c>
      <c r="Z45" s="12">
        <f t="shared" ca="1" si="21"/>
        <v>-90112.838344282703</v>
      </c>
      <c r="AA45" s="2">
        <f t="shared" ca="1" si="22"/>
        <v>357927.72751446848</v>
      </c>
      <c r="AB45" s="2">
        <f t="shared" ca="1" si="29"/>
        <v>357927.72751446848</v>
      </c>
    </row>
    <row r="46" spans="4:28" x14ac:dyDescent="0.25">
      <c r="D46" s="4">
        <v>39</v>
      </c>
      <c r="E46" s="2">
        <f t="shared" ca="1" si="25"/>
        <v>847</v>
      </c>
      <c r="F46" s="5">
        <f t="shared" ca="1" si="27"/>
        <v>1.0877500000000033</v>
      </c>
      <c r="G46" s="2">
        <f t="shared" ca="1" si="2"/>
        <v>921.32425000000285</v>
      </c>
      <c r="H46" s="6">
        <f t="shared" ca="1" si="26"/>
        <v>56.000000000000014</v>
      </c>
      <c r="I46" s="5">
        <f t="shared" ca="1" si="28"/>
        <v>0.5774999999999989</v>
      </c>
      <c r="J46" s="13">
        <f t="shared" ca="1" si="4"/>
        <v>32</v>
      </c>
      <c r="K46" s="2">
        <f t="shared" ca="1" si="5"/>
        <v>29482.376000000091</v>
      </c>
      <c r="L46" s="11">
        <f t="shared" ca="1" si="15"/>
        <v>1256137.7028750018</v>
      </c>
      <c r="M46" s="2">
        <f t="shared" ca="1" si="6"/>
        <v>9965.0430880000313</v>
      </c>
      <c r="N46" s="2">
        <f t="shared" ca="1" si="7"/>
        <v>2696.4752000000185</v>
      </c>
      <c r="O46" s="16">
        <f t="shared" ca="1" si="8"/>
        <v>1612.4921696000108</v>
      </c>
      <c r="P46" s="11">
        <f t="shared" ca="1" si="16"/>
        <v>64062.269263850256</v>
      </c>
      <c r="Q46" s="2">
        <f t="shared" ca="1" si="17"/>
        <v>12661.51828800005</v>
      </c>
      <c r="R46" s="11">
        <f t="shared" ca="1" si="9"/>
        <v>531702.08414675121</v>
      </c>
      <c r="S46" s="2"/>
      <c r="W46" s="5">
        <f t="shared" ca="1" si="12"/>
        <v>1</v>
      </c>
      <c r="Y46" s="12">
        <f t="shared" ca="1" si="20"/>
        <v>-71000</v>
      </c>
      <c r="Z46" s="12">
        <f t="shared" ca="1" si="21"/>
        <v>-90112.838344282703</v>
      </c>
      <c r="AA46" s="2">
        <f t="shared" ca="1" si="22"/>
        <v>370589.2458024685</v>
      </c>
      <c r="AB46" s="2">
        <f t="shared" ca="1" si="29"/>
        <v>370589.2458024685</v>
      </c>
    </row>
    <row r="47" spans="4:28" x14ac:dyDescent="0.25">
      <c r="D47" s="4">
        <v>40</v>
      </c>
      <c r="E47" s="2">
        <f t="shared" ca="1" si="25"/>
        <v>847</v>
      </c>
      <c r="F47" s="5">
        <f t="shared" ca="1" si="27"/>
        <v>1.0900000000000034</v>
      </c>
      <c r="G47" s="2">
        <f t="shared" ca="1" si="2"/>
        <v>923.23000000000286</v>
      </c>
      <c r="H47" s="6">
        <f t="shared" ca="1" si="26"/>
        <v>56.000000000000014</v>
      </c>
      <c r="I47" s="5">
        <f t="shared" ca="1" si="28"/>
        <v>0.56666666666666554</v>
      </c>
      <c r="J47" s="13">
        <f t="shared" ca="1" si="4"/>
        <v>31</v>
      </c>
      <c r="K47" s="2">
        <f t="shared" ca="1" si="5"/>
        <v>28620.130000000088</v>
      </c>
      <c r="L47" s="11">
        <f t="shared" ca="1" si="15"/>
        <v>1284757.8328750019</v>
      </c>
      <c r="M47" s="2">
        <f t="shared" ca="1" si="6"/>
        <v>9673.60394000003</v>
      </c>
      <c r="N47" s="2">
        <f t="shared" ca="1" si="7"/>
        <v>2624.026000000018</v>
      </c>
      <c r="O47" s="16">
        <f t="shared" ca="1" si="8"/>
        <v>1569.1675480000106</v>
      </c>
      <c r="P47" s="11">
        <f t="shared" ca="1" si="16"/>
        <v>65631.436811850261</v>
      </c>
      <c r="Q47" s="2">
        <f t="shared" ca="1" si="17"/>
        <v>12297.629940000048</v>
      </c>
      <c r="R47" s="11">
        <f t="shared" ca="1" si="9"/>
        <v>543999.71408675122</v>
      </c>
      <c r="S47" s="2"/>
      <c r="W47" s="5">
        <f t="shared" ca="1" si="12"/>
        <v>1</v>
      </c>
      <c r="Y47" s="12">
        <f t="shared" ca="1" si="20"/>
        <v>-71000</v>
      </c>
      <c r="Z47" s="12">
        <f t="shared" ca="1" si="21"/>
        <v>-90112.838344282703</v>
      </c>
      <c r="AA47" s="2">
        <f t="shared" ca="1" si="22"/>
        <v>382886.87574246852</v>
      </c>
      <c r="AB47" s="2">
        <f t="shared" ca="1" si="29"/>
        <v>382886.87574246852</v>
      </c>
    </row>
    <row r="48" spans="4:28" x14ac:dyDescent="0.25">
      <c r="D48" s="4">
        <v>41</v>
      </c>
      <c r="E48" s="2">
        <f t="shared" ca="1" si="25"/>
        <v>847</v>
      </c>
      <c r="F48" s="5">
        <f t="shared" ca="1" si="27"/>
        <v>1.0922500000000035</v>
      </c>
      <c r="G48" s="2">
        <f t="shared" ca="1" si="2"/>
        <v>925.13575000000299</v>
      </c>
      <c r="H48" s="6">
        <f t="shared" ca="1" si="26"/>
        <v>56.000000000000014</v>
      </c>
      <c r="I48" s="5">
        <f t="shared" ca="1" si="28"/>
        <v>0.55583333333333218</v>
      </c>
      <c r="J48" s="13">
        <f t="shared" ca="1" si="4"/>
        <v>31</v>
      </c>
      <c r="K48" s="2">
        <f t="shared" ca="1" si="5"/>
        <v>28679.208250000094</v>
      </c>
      <c r="L48" s="11">
        <f t="shared" ca="1" si="15"/>
        <v>1313437.0411250021</v>
      </c>
      <c r="M48" s="2">
        <f t="shared" ca="1" si="6"/>
        <v>9693.5723885000334</v>
      </c>
      <c r="N48" s="2">
        <f t="shared" ca="1" si="7"/>
        <v>2635.8416500000189</v>
      </c>
      <c r="O48" s="16">
        <f t="shared" ca="1" si="8"/>
        <v>1576.2333067000113</v>
      </c>
      <c r="P48" s="11">
        <f t="shared" ca="1" si="16"/>
        <v>67207.670118550275</v>
      </c>
      <c r="Q48" s="2">
        <f t="shared" ca="1" si="17"/>
        <v>12329.414038500052</v>
      </c>
      <c r="R48" s="11">
        <f t="shared" ca="1" si="9"/>
        <v>556329.12812525127</v>
      </c>
      <c r="S48" s="2"/>
      <c r="W48" s="5">
        <f t="shared" ca="1" si="12"/>
        <v>1</v>
      </c>
      <c r="Y48" s="12">
        <f t="shared" ca="1" si="20"/>
        <v>-71000</v>
      </c>
      <c r="Z48" s="12">
        <f t="shared" ca="1" si="21"/>
        <v>-90112.838344282703</v>
      </c>
      <c r="AA48" s="2">
        <f t="shared" ca="1" si="22"/>
        <v>395216.28978096857</v>
      </c>
      <c r="AB48" s="2">
        <f t="shared" ca="1" si="29"/>
        <v>395216.28978096857</v>
      </c>
    </row>
    <row r="49" spans="4:28" x14ac:dyDescent="0.25">
      <c r="D49" s="4">
        <v>42</v>
      </c>
      <c r="E49" s="2">
        <f t="shared" ca="1" si="25"/>
        <v>847</v>
      </c>
      <c r="F49" s="5">
        <f t="shared" ca="1" si="27"/>
        <v>1.0945000000000036</v>
      </c>
      <c r="G49" s="2">
        <f t="shared" ca="1" si="2"/>
        <v>927.041500000003</v>
      </c>
      <c r="H49" s="6">
        <f t="shared" ca="1" si="26"/>
        <v>56.000000000000014</v>
      </c>
      <c r="I49" s="5">
        <f t="shared" ca="1" si="28"/>
        <v>0.54499999999999882</v>
      </c>
      <c r="J49" s="13">
        <f t="shared" ca="1" si="4"/>
        <v>30</v>
      </c>
      <c r="K49" s="2">
        <f t="shared" ca="1" si="5"/>
        <v>27811.24500000009</v>
      </c>
      <c r="L49" s="11">
        <f t="shared" ca="1" si="15"/>
        <v>1341248.2861250022</v>
      </c>
      <c r="M49" s="2">
        <f t="shared" ca="1" si="6"/>
        <v>9400.2008100000312</v>
      </c>
      <c r="N49" s="2">
        <f t="shared" ca="1" si="7"/>
        <v>2562.249000000018</v>
      </c>
      <c r="O49" s="16">
        <f t="shared" ca="1" si="8"/>
        <v>1532.2249020000108</v>
      </c>
      <c r="P49" s="11">
        <f t="shared" ca="1" si="16"/>
        <v>68739.895020550292</v>
      </c>
      <c r="Q49" s="2">
        <f t="shared" ca="1" si="17"/>
        <v>11962.449810000049</v>
      </c>
      <c r="R49" s="11">
        <f t="shared" ca="1" si="9"/>
        <v>568291.57793525129</v>
      </c>
      <c r="S49" s="2"/>
      <c r="W49" s="5">
        <f t="shared" ca="1" si="12"/>
        <v>1</v>
      </c>
      <c r="Y49" s="12">
        <f t="shared" ca="1" si="20"/>
        <v>-71000</v>
      </c>
      <c r="Z49" s="12">
        <f t="shared" ca="1" si="21"/>
        <v>-90112.838344282703</v>
      </c>
      <c r="AA49" s="2">
        <f t="shared" ca="1" si="22"/>
        <v>407178.73959096859</v>
      </c>
      <c r="AB49" s="2">
        <f t="shared" ca="1" si="29"/>
        <v>407178.73959096859</v>
      </c>
    </row>
    <row r="50" spans="4:28" x14ac:dyDescent="0.25">
      <c r="D50" s="4">
        <v>43</v>
      </c>
      <c r="E50" s="2">
        <f t="shared" ca="1" si="25"/>
        <v>847</v>
      </c>
      <c r="F50" s="5">
        <f t="shared" ca="1" si="27"/>
        <v>1.0967500000000037</v>
      </c>
      <c r="G50" s="2">
        <f t="shared" ca="1" si="2"/>
        <v>928.94725000000312</v>
      </c>
      <c r="H50" s="6">
        <f t="shared" ca="1" si="26"/>
        <v>56.000000000000014</v>
      </c>
      <c r="I50" s="5">
        <f t="shared" ca="1" si="28"/>
        <v>0.53416666666666546</v>
      </c>
      <c r="J50" s="13">
        <f t="shared" ca="1" si="4"/>
        <v>29</v>
      </c>
      <c r="K50" s="2">
        <f t="shared" ca="1" si="5"/>
        <v>26939.470250000089</v>
      </c>
      <c r="L50" s="11">
        <f t="shared" ca="1" si="15"/>
        <v>1368187.7563750022</v>
      </c>
      <c r="M50" s="2">
        <f t="shared" ca="1" si="6"/>
        <v>9105.5409445000314</v>
      </c>
      <c r="N50" s="2">
        <f t="shared" ca="1" si="7"/>
        <v>2487.8940500000181</v>
      </c>
      <c r="O50" s="16">
        <f t="shared" ca="1" si="8"/>
        <v>1487.7606419000106</v>
      </c>
      <c r="P50" s="11">
        <f t="shared" ca="1" si="16"/>
        <v>70227.655662450299</v>
      </c>
      <c r="Q50" s="2">
        <f t="shared" ca="1" si="17"/>
        <v>11593.43499450005</v>
      </c>
      <c r="R50" s="11">
        <f t="shared" ca="1" si="9"/>
        <v>579885.0129297513</v>
      </c>
      <c r="S50" s="2"/>
      <c r="W50" s="5">
        <f t="shared" ca="1" si="12"/>
        <v>1</v>
      </c>
      <c r="Y50" s="12">
        <f t="shared" ca="1" si="20"/>
        <v>-71000</v>
      </c>
      <c r="Z50" s="12">
        <f t="shared" ca="1" si="21"/>
        <v>-90112.838344282703</v>
      </c>
      <c r="AA50" s="2">
        <f t="shared" ca="1" si="22"/>
        <v>418772.1745854686</v>
      </c>
      <c r="AB50" s="2">
        <f t="shared" ca="1" si="29"/>
        <v>418772.1745854686</v>
      </c>
    </row>
    <row r="51" spans="4:28" x14ac:dyDescent="0.25">
      <c r="D51" s="4">
        <v>44</v>
      </c>
      <c r="E51" s="2">
        <f t="shared" ca="1" si="25"/>
        <v>847</v>
      </c>
      <c r="F51" s="5">
        <f t="shared" ca="1" si="27"/>
        <v>1.0990000000000038</v>
      </c>
      <c r="G51" s="2">
        <f t="shared" ca="1" si="2"/>
        <v>930.85300000000314</v>
      </c>
      <c r="H51" s="6">
        <f t="shared" ca="1" si="26"/>
        <v>56.000000000000014</v>
      </c>
      <c r="I51" s="5">
        <f t="shared" ca="1" si="28"/>
        <v>0.5233333333333321</v>
      </c>
      <c r="J51" s="13">
        <f t="shared" ca="1" si="4"/>
        <v>29</v>
      </c>
      <c r="K51" s="2">
        <f t="shared" ca="1" si="5"/>
        <v>26994.737000000092</v>
      </c>
      <c r="L51" s="11">
        <f t="shared" ca="1" si="15"/>
        <v>1395182.4933750024</v>
      </c>
      <c r="M51" s="2">
        <f t="shared" ca="1" si="6"/>
        <v>9124.2211060000318</v>
      </c>
      <c r="N51" s="2">
        <f t="shared" ca="1" si="7"/>
        <v>2498.9474000000187</v>
      </c>
      <c r="O51" s="16">
        <f t="shared" ca="1" si="8"/>
        <v>1494.3705452000111</v>
      </c>
      <c r="P51" s="11">
        <f t="shared" ca="1" si="16"/>
        <v>71722.026207650313</v>
      </c>
      <c r="Q51" s="2">
        <f t="shared" ca="1" si="17"/>
        <v>11623.168506000051</v>
      </c>
      <c r="R51" s="11">
        <f t="shared" ca="1" si="9"/>
        <v>591508.18143575138</v>
      </c>
      <c r="S51" s="2"/>
      <c r="W51" s="5">
        <f t="shared" ca="1" si="12"/>
        <v>1</v>
      </c>
      <c r="Y51" s="12">
        <f t="shared" ca="1" si="20"/>
        <v>-71000</v>
      </c>
      <c r="Z51" s="12">
        <f t="shared" ca="1" si="21"/>
        <v>-90112.838344282703</v>
      </c>
      <c r="AA51" s="2">
        <f t="shared" ca="1" si="22"/>
        <v>430395.34309146868</v>
      </c>
      <c r="AB51" s="2">
        <f t="shared" ca="1" si="29"/>
        <v>430395.34309146868</v>
      </c>
    </row>
    <row r="52" spans="4:28" x14ac:dyDescent="0.25">
      <c r="D52" s="4">
        <v>45</v>
      </c>
      <c r="E52" s="2">
        <f t="shared" ca="1" si="25"/>
        <v>847</v>
      </c>
      <c r="F52" s="5">
        <f t="shared" ca="1" si="27"/>
        <v>1.1012500000000038</v>
      </c>
      <c r="G52" s="2">
        <f t="shared" ca="1" si="2"/>
        <v>932.75875000000326</v>
      </c>
      <c r="H52" s="6">
        <f t="shared" ca="1" si="26"/>
        <v>56.000000000000014</v>
      </c>
      <c r="I52" s="5">
        <f t="shared" ca="1" si="28"/>
        <v>0.51249999999999873</v>
      </c>
      <c r="J52" s="13">
        <f t="shared" ca="1" si="4"/>
        <v>28</v>
      </c>
      <c r="K52" s="2">
        <f t="shared" ca="1" si="5"/>
        <v>26117.24500000009</v>
      </c>
      <c r="L52" s="11">
        <f t="shared" ca="1" si="15"/>
        <v>1421299.7383750025</v>
      </c>
      <c r="M52" s="2">
        <f t="shared" ca="1" si="6"/>
        <v>8827.6288100000311</v>
      </c>
      <c r="N52" s="2">
        <f t="shared" ca="1" si="7"/>
        <v>2423.4490000000183</v>
      </c>
      <c r="O52" s="16">
        <f t="shared" ca="1" si="8"/>
        <v>1449.2225020000108</v>
      </c>
      <c r="P52" s="11">
        <f t="shared" ca="1" si="16"/>
        <v>73171.248709650317</v>
      </c>
      <c r="Q52" s="2">
        <f t="shared" ca="1" si="17"/>
        <v>11251.07781000005</v>
      </c>
      <c r="R52" s="11">
        <f t="shared" ca="1" si="9"/>
        <v>602759.25924575143</v>
      </c>
      <c r="S52" s="2"/>
      <c r="W52" s="5">
        <f t="shared" ca="1" si="12"/>
        <v>1</v>
      </c>
      <c r="Y52" s="12">
        <f t="shared" ca="1" si="20"/>
        <v>-71000</v>
      </c>
      <c r="Z52" s="12">
        <f t="shared" ca="1" si="21"/>
        <v>-90112.838344282703</v>
      </c>
      <c r="AA52" s="2">
        <f t="shared" ca="1" si="22"/>
        <v>441646.42090146872</v>
      </c>
      <c r="AB52" s="2">
        <f t="shared" ca="1" si="29"/>
        <v>441646.42090146872</v>
      </c>
    </row>
    <row r="53" spans="4:28" x14ac:dyDescent="0.25">
      <c r="D53" s="4">
        <v>46</v>
      </c>
      <c r="E53" s="2">
        <f t="shared" ca="1" si="25"/>
        <v>847</v>
      </c>
      <c r="F53" s="5">
        <f t="shared" ca="1" si="27"/>
        <v>1.1035000000000039</v>
      </c>
      <c r="G53" s="2">
        <f t="shared" ca="1" si="2"/>
        <v>934.66450000000327</v>
      </c>
      <c r="H53" s="6">
        <f t="shared" ca="1" si="26"/>
        <v>56.000000000000014</v>
      </c>
      <c r="I53" s="5">
        <f t="shared" ca="1" si="28"/>
        <v>0.50166666666666537</v>
      </c>
      <c r="J53" s="13">
        <f t="shared" ca="1" si="4"/>
        <v>28</v>
      </c>
      <c r="K53" s="2">
        <f t="shared" ca="1" si="5"/>
        <v>26170.606000000091</v>
      </c>
      <c r="L53" s="11">
        <f t="shared" ca="1" si="15"/>
        <v>1447470.3443750027</v>
      </c>
      <c r="M53" s="2">
        <f t="shared" ca="1" si="6"/>
        <v>8845.6648280000318</v>
      </c>
      <c r="N53" s="2">
        <f t="shared" ca="1" si="7"/>
        <v>2434.1212000000182</v>
      </c>
      <c r="O53" s="16">
        <f t="shared" ca="1" si="8"/>
        <v>1455.6044776000108</v>
      </c>
      <c r="P53" s="11">
        <f t="shared" ca="1" si="16"/>
        <v>74626.853187250323</v>
      </c>
      <c r="Q53" s="2">
        <f t="shared" ca="1" si="17"/>
        <v>11279.78602800005</v>
      </c>
      <c r="R53" s="11">
        <f t="shared" ca="1" si="9"/>
        <v>614039.04527375149</v>
      </c>
      <c r="S53" s="2"/>
      <c r="W53" s="5">
        <f t="shared" ca="1" si="12"/>
        <v>1</v>
      </c>
      <c r="Y53" s="12">
        <f t="shared" ca="1" si="20"/>
        <v>-71000</v>
      </c>
      <c r="Z53" s="12">
        <f t="shared" ca="1" si="21"/>
        <v>-90112.838344282703</v>
      </c>
      <c r="AA53" s="2">
        <f t="shared" ca="1" si="22"/>
        <v>452926.20692946878</v>
      </c>
      <c r="AB53" s="2">
        <f t="shared" ca="1" si="29"/>
        <v>452926.20692946878</v>
      </c>
    </row>
    <row r="54" spans="4:28" x14ac:dyDescent="0.25">
      <c r="D54" s="4">
        <v>47</v>
      </c>
      <c r="E54" s="2">
        <f t="shared" ca="1" si="25"/>
        <v>847</v>
      </c>
      <c r="F54" s="5">
        <f t="shared" ca="1" si="27"/>
        <v>1.105750000000004</v>
      </c>
      <c r="G54" s="2">
        <f t="shared" ca="1" si="2"/>
        <v>936.5702500000034</v>
      </c>
      <c r="H54" s="6">
        <f t="shared" ca="1" si="26"/>
        <v>56.000000000000014</v>
      </c>
      <c r="I54" s="5">
        <f t="shared" ca="1" si="28"/>
        <v>0.49083333333333201</v>
      </c>
      <c r="J54" s="13">
        <f t="shared" ca="1" si="4"/>
        <v>27</v>
      </c>
      <c r="K54" s="2">
        <f t="shared" ca="1" si="5"/>
        <v>25287.396750000091</v>
      </c>
      <c r="L54" s="11">
        <f t="shared" ca="1" si="15"/>
        <v>1472757.7411250027</v>
      </c>
      <c r="M54" s="2">
        <f t="shared" ca="1" si="6"/>
        <v>8547.140101500032</v>
      </c>
      <c r="N54" s="2">
        <f t="shared" ca="1" si="7"/>
        <v>2357.4793500000183</v>
      </c>
      <c r="O54" s="16">
        <f t="shared" ca="1" si="8"/>
        <v>1409.7726513000109</v>
      </c>
      <c r="P54" s="11">
        <f t="shared" ca="1" si="16"/>
        <v>76036.625838550332</v>
      </c>
      <c r="Q54" s="2">
        <f t="shared" ca="1" si="17"/>
        <v>10904.61945150005</v>
      </c>
      <c r="R54" s="11">
        <f t="shared" ca="1" si="9"/>
        <v>624943.6647252515</v>
      </c>
      <c r="S54" s="2"/>
      <c r="W54" s="5">
        <f t="shared" ca="1" si="12"/>
        <v>1</v>
      </c>
      <c r="Y54" s="12">
        <f t="shared" ca="1" si="20"/>
        <v>-71000</v>
      </c>
      <c r="Z54" s="12">
        <f t="shared" ca="1" si="21"/>
        <v>-90112.838344282703</v>
      </c>
      <c r="AA54" s="2">
        <f t="shared" ca="1" si="22"/>
        <v>463830.82638096879</v>
      </c>
      <c r="AB54" s="2">
        <f t="shared" ca="1" si="29"/>
        <v>463830.82638096879</v>
      </c>
    </row>
    <row r="55" spans="4:28" x14ac:dyDescent="0.25">
      <c r="D55" s="4">
        <v>48</v>
      </c>
      <c r="E55" s="2">
        <f t="shared" ca="1" si="25"/>
        <v>847</v>
      </c>
      <c r="F55" s="5">
        <f t="shared" ca="1" si="27"/>
        <v>1.1080000000000041</v>
      </c>
      <c r="G55" s="2">
        <f t="shared" ca="1" si="2"/>
        <v>938.47600000000352</v>
      </c>
      <c r="H55" s="6">
        <f t="shared" ca="1" si="26"/>
        <v>56.000000000000014</v>
      </c>
      <c r="I55" s="5">
        <f t="shared" ca="1" si="28"/>
        <v>0.47999999999999865</v>
      </c>
      <c r="J55" s="13">
        <f t="shared" ca="1" si="4"/>
        <v>26</v>
      </c>
      <c r="K55" s="2">
        <f t="shared" ca="1" si="5"/>
        <v>24400.376000000091</v>
      </c>
      <c r="L55" s="11">
        <f t="shared" ca="1" si="15"/>
        <v>1497158.1171250029</v>
      </c>
      <c r="M55" s="2">
        <f t="shared" ca="1" si="6"/>
        <v>8247.3270880000309</v>
      </c>
      <c r="N55" s="2">
        <f t="shared" ca="1" si="7"/>
        <v>2280.0752000000184</v>
      </c>
      <c r="O55" s="16">
        <f t="shared" ca="1" si="8"/>
        <v>1363.4849696000108</v>
      </c>
      <c r="P55" s="11">
        <f t="shared" ca="1" si="16"/>
        <v>77400.110808150348</v>
      </c>
      <c r="Q55" s="2">
        <f t="shared" ca="1" si="17"/>
        <v>10527.402288000048</v>
      </c>
      <c r="R55" s="11">
        <f t="shared" ca="1" si="9"/>
        <v>635471.0670132516</v>
      </c>
      <c r="S55" s="2"/>
      <c r="W55" s="5">
        <f t="shared" ca="1" si="12"/>
        <v>1</v>
      </c>
      <c r="Y55" s="12">
        <f t="shared" ca="1" si="20"/>
        <v>-71000</v>
      </c>
      <c r="Z55" s="12">
        <f t="shared" ca="1" si="21"/>
        <v>-90112.838344282703</v>
      </c>
      <c r="AA55" s="2">
        <f t="shared" ca="1" si="22"/>
        <v>474358.22866896889</v>
      </c>
      <c r="AB55" s="2">
        <f t="shared" ca="1" si="29"/>
        <v>474358.22866896889</v>
      </c>
    </row>
    <row r="56" spans="4:28" x14ac:dyDescent="0.25">
      <c r="D56" s="4">
        <v>49</v>
      </c>
      <c r="E56" s="2">
        <f t="shared" ca="1" si="25"/>
        <v>847</v>
      </c>
      <c r="F56" s="5">
        <f t="shared" ca="1" si="27"/>
        <v>1.1102500000000042</v>
      </c>
      <c r="G56" s="2">
        <f t="shared" ca="1" si="2"/>
        <v>940.38175000000354</v>
      </c>
      <c r="H56" s="6">
        <f t="shared" ca="1" si="26"/>
        <v>56.000000000000014</v>
      </c>
      <c r="I56" s="5">
        <f t="shared" ca="1" si="28"/>
        <v>0.46916666666666529</v>
      </c>
      <c r="J56" s="13">
        <f t="shared" ca="1" si="4"/>
        <v>26</v>
      </c>
      <c r="K56" s="2">
        <f t="shared" ca="1" si="5"/>
        <v>24449.925500000092</v>
      </c>
      <c r="L56" s="11">
        <f t="shared" ca="1" si="15"/>
        <v>1521608.042625003</v>
      </c>
      <c r="M56" s="2">
        <f t="shared" ca="1" si="6"/>
        <v>8264.0748190000322</v>
      </c>
      <c r="N56" s="2">
        <f t="shared" ca="1" si="7"/>
        <v>2289.9851000000185</v>
      </c>
      <c r="O56" s="16">
        <f t="shared" ca="1" si="8"/>
        <v>1369.411089800011</v>
      </c>
      <c r="P56" s="11">
        <f t="shared" ca="1" si="16"/>
        <v>78769.521897950355</v>
      </c>
      <c r="Q56" s="2">
        <f t="shared" ca="1" si="17"/>
        <v>10554.05991900005</v>
      </c>
      <c r="R56" s="11">
        <f t="shared" ca="1" si="9"/>
        <v>646025.12693225162</v>
      </c>
      <c r="S56" s="2"/>
      <c r="W56" s="5">
        <f t="shared" ca="1" si="12"/>
        <v>1</v>
      </c>
      <c r="Y56" s="12">
        <f t="shared" ca="1" si="20"/>
        <v>-71000</v>
      </c>
      <c r="Z56" s="12">
        <f t="shared" ca="1" si="21"/>
        <v>-90112.838344282703</v>
      </c>
      <c r="AA56" s="2">
        <f t="shared" ca="1" si="22"/>
        <v>484912.28858796891</v>
      </c>
      <c r="AB56" s="2">
        <f t="shared" ca="1" si="29"/>
        <v>484912.28858796891</v>
      </c>
    </row>
    <row r="57" spans="4:28" x14ac:dyDescent="0.25">
      <c r="D57" s="4">
        <v>50</v>
      </c>
      <c r="E57" s="2">
        <f t="shared" ca="1" si="25"/>
        <v>847</v>
      </c>
      <c r="F57" s="5">
        <f t="shared" ca="1" si="27"/>
        <v>1.1125000000000043</v>
      </c>
      <c r="G57" s="2">
        <f t="shared" ca="1" si="2"/>
        <v>942.28750000000366</v>
      </c>
      <c r="H57" s="6">
        <f t="shared" ca="1" si="26"/>
        <v>56.000000000000014</v>
      </c>
      <c r="I57" s="5">
        <f t="shared" ca="1" si="28"/>
        <v>0.45833333333333193</v>
      </c>
      <c r="J57" s="13">
        <f t="shared" ca="1" si="4"/>
        <v>25</v>
      </c>
      <c r="K57" s="2">
        <f t="shared" ca="1" si="5"/>
        <v>23557.187500000091</v>
      </c>
      <c r="L57" s="11">
        <f t="shared" ca="1" si="15"/>
        <v>1545165.230125003</v>
      </c>
      <c r="M57" s="2">
        <f t="shared" ca="1" si="6"/>
        <v>7962.3293750000312</v>
      </c>
      <c r="N57" s="2">
        <f t="shared" ca="1" si="7"/>
        <v>2211.4375000000182</v>
      </c>
      <c r="O57" s="16">
        <f t="shared" ca="1" si="8"/>
        <v>1322.4396250000109</v>
      </c>
      <c r="P57" s="11">
        <f t="shared" ca="1" si="16"/>
        <v>80091.961522950369</v>
      </c>
      <c r="Q57" s="2">
        <f t="shared" ca="1" si="17"/>
        <v>10173.766875000048</v>
      </c>
      <c r="R57" s="11">
        <f t="shared" ca="1" si="9"/>
        <v>656198.8938072517</v>
      </c>
      <c r="S57" s="2"/>
      <c r="W57" s="5">
        <f t="shared" ca="1" si="12"/>
        <v>1</v>
      </c>
      <c r="Y57" s="12">
        <f t="shared" ca="1" si="20"/>
        <v>-71000</v>
      </c>
      <c r="Z57" s="12">
        <f t="shared" ca="1" si="21"/>
        <v>-90112.838344282703</v>
      </c>
      <c r="AA57" s="2">
        <f t="shared" ca="1" si="22"/>
        <v>495086.055462969</v>
      </c>
      <c r="AB57" s="2">
        <f t="shared" ca="1" si="29"/>
        <v>495086.055462969</v>
      </c>
    </row>
    <row r="58" spans="4:28" x14ac:dyDescent="0.25">
      <c r="D58" s="4">
        <v>51</v>
      </c>
      <c r="E58" s="2">
        <f t="shared" ca="1" si="25"/>
        <v>847</v>
      </c>
      <c r="F58" s="5">
        <f t="shared" ca="1" si="27"/>
        <v>1.1147500000000043</v>
      </c>
      <c r="G58" s="2">
        <f t="shared" ca="1" si="2"/>
        <v>944.19325000000367</v>
      </c>
      <c r="H58" s="6">
        <f t="shared" ca="1" si="26"/>
        <v>56.000000000000014</v>
      </c>
      <c r="I58" s="5">
        <f t="shared" ca="1" si="28"/>
        <v>0.44749999999999857</v>
      </c>
      <c r="J58" s="13">
        <f t="shared" ca="1" si="4"/>
        <v>25</v>
      </c>
      <c r="K58" s="2">
        <f t="shared" ca="1" si="5"/>
        <v>23604.83125000009</v>
      </c>
      <c r="L58" s="11">
        <f t="shared" ca="1" si="15"/>
        <v>1568770.0613750031</v>
      </c>
      <c r="M58" s="2">
        <f t="shared" ca="1" si="6"/>
        <v>7978.432962500031</v>
      </c>
      <c r="N58" s="2">
        <f t="shared" ca="1" si="7"/>
        <v>2220.9662500000181</v>
      </c>
      <c r="O58" s="16">
        <f t="shared" ca="1" si="8"/>
        <v>1328.1378175000107</v>
      </c>
      <c r="P58" s="11">
        <f t="shared" ca="1" si="16"/>
        <v>81420.099340450382</v>
      </c>
      <c r="Q58" s="2">
        <f t="shared" ca="1" si="17"/>
        <v>10199.39921250005</v>
      </c>
      <c r="R58" s="11">
        <f t="shared" ca="1" si="9"/>
        <v>666398.29301975179</v>
      </c>
      <c r="S58" s="2"/>
      <c r="W58" s="5">
        <f t="shared" ca="1" si="12"/>
        <v>1</v>
      </c>
      <c r="Y58" s="12">
        <f t="shared" ca="1" si="20"/>
        <v>-71000</v>
      </c>
      <c r="Z58" s="12">
        <f t="shared" ca="1" si="21"/>
        <v>-90112.838344282703</v>
      </c>
      <c r="AA58" s="2">
        <f t="shared" ca="1" si="22"/>
        <v>505285.45467546908</v>
      </c>
      <c r="AB58" s="2">
        <f t="shared" ca="1" si="29"/>
        <v>505285.45467546908</v>
      </c>
    </row>
    <row r="59" spans="4:28" x14ac:dyDescent="0.25">
      <c r="D59" s="4">
        <v>52</v>
      </c>
      <c r="E59" s="2">
        <f t="shared" ca="1" si="25"/>
        <v>847</v>
      </c>
      <c r="F59" s="5">
        <f t="shared" ca="1" si="27"/>
        <v>1.1170000000000044</v>
      </c>
      <c r="G59" s="2">
        <f t="shared" ca="1" si="2"/>
        <v>946.0990000000038</v>
      </c>
      <c r="H59" s="6">
        <f t="shared" ca="1" si="26"/>
        <v>56.000000000000014</v>
      </c>
      <c r="I59" s="5">
        <f t="shared" ca="1" si="28"/>
        <v>0.4366666666666652</v>
      </c>
      <c r="J59" s="13">
        <f t="shared" ca="1" si="4"/>
        <v>24</v>
      </c>
      <c r="K59" s="2">
        <f t="shared" ca="1" si="5"/>
        <v>22706.376000000091</v>
      </c>
      <c r="L59" s="11">
        <f t="shared" ca="1" si="15"/>
        <v>1591476.4373750032</v>
      </c>
      <c r="M59" s="2">
        <f t="shared" ca="1" si="6"/>
        <v>7674.7550880000317</v>
      </c>
      <c r="N59" s="2">
        <f t="shared" ca="1" si="7"/>
        <v>2141.2752000000182</v>
      </c>
      <c r="O59" s="16">
        <f t="shared" ca="1" si="8"/>
        <v>1280.4825696000109</v>
      </c>
      <c r="P59" s="11">
        <f t="shared" ca="1" si="16"/>
        <v>82700.581910050387</v>
      </c>
      <c r="Q59" s="2">
        <f t="shared" ca="1" si="17"/>
        <v>9816.030288000049</v>
      </c>
      <c r="R59" s="11">
        <f t="shared" ca="1" si="9"/>
        <v>676214.32330775179</v>
      </c>
      <c r="S59" s="2"/>
      <c r="W59" s="5">
        <f t="shared" ca="1" si="12"/>
        <v>1</v>
      </c>
      <c r="Y59" s="12">
        <f t="shared" ca="1" si="20"/>
        <v>-71000</v>
      </c>
      <c r="Z59" s="12">
        <f t="shared" ca="1" si="21"/>
        <v>-90112.838344282703</v>
      </c>
      <c r="AA59" s="2">
        <f t="shared" ca="1" si="22"/>
        <v>515101.48496346909</v>
      </c>
      <c r="AB59" s="2">
        <f t="shared" ca="1" si="29"/>
        <v>515101.48496346909</v>
      </c>
    </row>
    <row r="60" spans="4:28" x14ac:dyDescent="0.25">
      <c r="D60" s="4">
        <v>53</v>
      </c>
      <c r="E60" s="2">
        <f t="shared" ca="1" si="25"/>
        <v>847</v>
      </c>
      <c r="F60" s="5">
        <f t="shared" ca="1" si="27"/>
        <v>1.1192500000000045</v>
      </c>
      <c r="G60" s="2">
        <f t="shared" ca="1" si="2"/>
        <v>948.00475000000381</v>
      </c>
      <c r="H60" s="6">
        <f t="shared" ca="1" si="26"/>
        <v>56.000000000000014</v>
      </c>
      <c r="I60" s="5">
        <f t="shared" ca="1" si="28"/>
        <v>0.42583333333333184</v>
      </c>
      <c r="J60" s="13">
        <f t="shared" ca="1" si="4"/>
        <v>23</v>
      </c>
      <c r="K60" s="2">
        <f t="shared" ca="1" si="5"/>
        <v>21804.109250000089</v>
      </c>
      <c r="L60" s="11">
        <f t="shared" ca="1" si="15"/>
        <v>1613280.5466250032</v>
      </c>
      <c r="M60" s="2">
        <f t="shared" ca="1" si="6"/>
        <v>7369.7889265000304</v>
      </c>
      <c r="N60" s="2">
        <f t="shared" ca="1" si="7"/>
        <v>2060.821850000018</v>
      </c>
      <c r="O60" s="16">
        <f t="shared" ca="1" si="8"/>
        <v>1232.3714663000105</v>
      </c>
      <c r="P60" s="11">
        <f t="shared" ca="1" si="16"/>
        <v>83932.953376350401</v>
      </c>
      <c r="Q60" s="2">
        <f t="shared" ca="1" si="17"/>
        <v>9430.6107765000488</v>
      </c>
      <c r="R60" s="11">
        <f t="shared" ca="1" si="9"/>
        <v>685644.93408425187</v>
      </c>
      <c r="S60" s="2"/>
      <c r="W60" s="5">
        <f t="shared" ca="1" si="12"/>
        <v>1</v>
      </c>
      <c r="Y60" s="12">
        <f t="shared" ca="1" si="20"/>
        <v>-71000</v>
      </c>
      <c r="Z60" s="12">
        <f t="shared" ca="1" si="21"/>
        <v>-90112.838344282703</v>
      </c>
      <c r="AA60" s="2">
        <f t="shared" ca="1" si="22"/>
        <v>524532.09573996917</v>
      </c>
      <c r="AB60" s="2">
        <f t="shared" ca="1" si="29"/>
        <v>524532.09573996917</v>
      </c>
    </row>
    <row r="61" spans="4:28" x14ac:dyDescent="0.25">
      <c r="D61" s="4">
        <v>54</v>
      </c>
      <c r="E61" s="2">
        <f t="shared" ca="1" si="25"/>
        <v>847</v>
      </c>
      <c r="F61" s="5">
        <f t="shared" ca="1" si="27"/>
        <v>1.1215000000000046</v>
      </c>
      <c r="G61" s="2">
        <f t="shared" ca="1" si="2"/>
        <v>949.91050000000394</v>
      </c>
      <c r="H61" s="6">
        <f t="shared" ca="1" si="26"/>
        <v>56.000000000000014</v>
      </c>
      <c r="I61" s="5">
        <f t="shared" ca="1" si="28"/>
        <v>0.41499999999999848</v>
      </c>
      <c r="J61" s="13">
        <f t="shared" ca="1" si="4"/>
        <v>23</v>
      </c>
      <c r="K61" s="2">
        <f t="shared" ca="1" si="5"/>
        <v>21847.941500000092</v>
      </c>
      <c r="L61" s="11">
        <f t="shared" ca="1" si="15"/>
        <v>1635128.4881250034</v>
      </c>
      <c r="M61" s="2">
        <f t="shared" ca="1" si="6"/>
        <v>7384.6042270000316</v>
      </c>
      <c r="N61" s="2">
        <f t="shared" ca="1" si="7"/>
        <v>2069.5883000000185</v>
      </c>
      <c r="O61" s="16">
        <f t="shared" ca="1" si="8"/>
        <v>1237.613803400011</v>
      </c>
      <c r="P61" s="11">
        <f t="shared" ca="1" si="16"/>
        <v>85170.567179750418</v>
      </c>
      <c r="Q61" s="2">
        <f t="shared" ca="1" si="17"/>
        <v>9454.1925270000502</v>
      </c>
      <c r="R61" s="11">
        <f t="shared" ca="1" si="9"/>
        <v>695099.12661125197</v>
      </c>
      <c r="S61" s="2"/>
      <c r="W61" s="5">
        <f t="shared" ca="1" si="12"/>
        <v>1</v>
      </c>
      <c r="Y61" s="12">
        <f t="shared" ca="1" si="20"/>
        <v>-71000</v>
      </c>
      <c r="Z61" s="12">
        <f t="shared" ca="1" si="21"/>
        <v>-90112.838344282703</v>
      </c>
      <c r="AA61" s="2">
        <f t="shared" ca="1" si="22"/>
        <v>533986.28826696926</v>
      </c>
      <c r="AB61" s="2">
        <f t="shared" ca="1" si="29"/>
        <v>533986.28826696926</v>
      </c>
    </row>
    <row r="62" spans="4:28" x14ac:dyDescent="0.25">
      <c r="D62" s="4">
        <v>55</v>
      </c>
      <c r="E62" s="2">
        <f t="shared" ca="1" si="25"/>
        <v>847</v>
      </c>
      <c r="F62" s="5">
        <f t="shared" ca="1" si="27"/>
        <v>1.1237500000000047</v>
      </c>
      <c r="G62" s="2">
        <f t="shared" ca="1" si="2"/>
        <v>951.81625000000395</v>
      </c>
      <c r="H62" s="6">
        <f t="shared" ca="1" si="26"/>
        <v>56.000000000000014</v>
      </c>
      <c r="I62" s="5">
        <f t="shared" ca="1" si="28"/>
        <v>0.40416666666666512</v>
      </c>
      <c r="J62" s="13">
        <f t="shared" ca="1" si="4"/>
        <v>22</v>
      </c>
      <c r="K62" s="2">
        <f t="shared" ca="1" si="5"/>
        <v>20939.957500000088</v>
      </c>
      <c r="L62" s="11">
        <f t="shared" ca="1" si="15"/>
        <v>1656068.4456250034</v>
      </c>
      <c r="M62" s="2">
        <f t="shared" ca="1" si="6"/>
        <v>7077.7056350000303</v>
      </c>
      <c r="N62" s="2">
        <f t="shared" ca="1" si="7"/>
        <v>1987.9915000000176</v>
      </c>
      <c r="O62" s="16">
        <f t="shared" ca="1" si="8"/>
        <v>1188.8189170000105</v>
      </c>
      <c r="P62" s="11">
        <f t="shared" ca="1" si="16"/>
        <v>86359.38609675043</v>
      </c>
      <c r="Q62" s="2">
        <f t="shared" ca="1" si="17"/>
        <v>9065.6971350000476</v>
      </c>
      <c r="R62" s="11">
        <f t="shared" ca="1" si="9"/>
        <v>704164.82374625199</v>
      </c>
      <c r="S62" s="2"/>
      <c r="W62" s="5">
        <f t="shared" ca="1" si="12"/>
        <v>1</v>
      </c>
      <c r="Y62" s="12">
        <f t="shared" ca="1" si="20"/>
        <v>-71000</v>
      </c>
      <c r="Z62" s="12">
        <f t="shared" ca="1" si="21"/>
        <v>-90112.838344282703</v>
      </c>
      <c r="AA62" s="2">
        <f t="shared" ca="1" si="22"/>
        <v>543051.98540196929</v>
      </c>
      <c r="AB62" s="2">
        <f t="shared" ca="1" si="29"/>
        <v>543051.98540196929</v>
      </c>
    </row>
    <row r="63" spans="4:28" x14ac:dyDescent="0.25">
      <c r="D63" s="4">
        <v>56</v>
      </c>
      <c r="E63" s="2">
        <f t="shared" ca="1" si="25"/>
        <v>847</v>
      </c>
      <c r="F63" s="5">
        <f t="shared" ca="1" si="27"/>
        <v>1.1260000000000048</v>
      </c>
      <c r="G63" s="2">
        <f t="shared" ca="1" si="2"/>
        <v>953.72200000000407</v>
      </c>
      <c r="H63" s="6">
        <f t="shared" ca="1" si="26"/>
        <v>56.000000000000014</v>
      </c>
      <c r="I63" s="5">
        <f t="shared" ca="1" si="28"/>
        <v>0.39333333333333176</v>
      </c>
      <c r="J63" s="13">
        <f t="shared" ca="1" si="4"/>
        <v>22</v>
      </c>
      <c r="K63" s="2">
        <f t="shared" ca="1" si="5"/>
        <v>20981.884000000089</v>
      </c>
      <c r="L63" s="11">
        <f t="shared" ca="1" si="15"/>
        <v>1677050.3296250035</v>
      </c>
      <c r="M63" s="2">
        <f t="shared" ca="1" si="6"/>
        <v>7091.8767920000309</v>
      </c>
      <c r="N63" s="2">
        <f t="shared" ca="1" si="7"/>
        <v>1996.376800000018</v>
      </c>
      <c r="O63" s="16">
        <f t="shared" ca="1" si="8"/>
        <v>1193.8333264000107</v>
      </c>
      <c r="P63" s="11">
        <f t="shared" ca="1" si="16"/>
        <v>87553.21942315044</v>
      </c>
      <c r="Q63" s="2">
        <f t="shared" ca="1" si="17"/>
        <v>9088.2535920000482</v>
      </c>
      <c r="R63" s="11">
        <f t="shared" ca="1" si="9"/>
        <v>713253.07733825198</v>
      </c>
      <c r="S63" s="2"/>
      <c r="W63" s="5">
        <f t="shared" ca="1" si="12"/>
        <v>1</v>
      </c>
      <c r="Y63" s="12">
        <f t="shared" ca="1" si="20"/>
        <v>-71000</v>
      </c>
      <c r="Z63" s="12">
        <f t="shared" ca="1" si="21"/>
        <v>-90112.838344282703</v>
      </c>
      <c r="AA63" s="2">
        <f t="shared" ca="1" si="22"/>
        <v>552140.23899396928</v>
      </c>
      <c r="AB63" s="2">
        <f t="shared" ca="1" si="29"/>
        <v>552140.23899396928</v>
      </c>
    </row>
    <row r="64" spans="4:28" x14ac:dyDescent="0.25">
      <c r="D64" s="4">
        <v>57</v>
      </c>
      <c r="E64" s="2">
        <f t="shared" ca="1" si="25"/>
        <v>847</v>
      </c>
      <c r="F64" s="5">
        <f t="shared" ca="1" si="27"/>
        <v>1.1282500000000049</v>
      </c>
      <c r="G64" s="2">
        <f t="shared" ca="1" si="2"/>
        <v>955.62775000000408</v>
      </c>
      <c r="H64" s="6">
        <f t="shared" ca="1" si="26"/>
        <v>56.000000000000014</v>
      </c>
      <c r="I64" s="5">
        <f t="shared" ca="1" si="28"/>
        <v>0.3824999999999984</v>
      </c>
      <c r="J64" s="13">
        <f t="shared" ca="1" si="4"/>
        <v>21</v>
      </c>
      <c r="K64" s="2">
        <f t="shared" ca="1" si="5"/>
        <v>20068.182750000087</v>
      </c>
      <c r="L64" s="11">
        <f t="shared" ca="1" si="15"/>
        <v>1697118.5123750037</v>
      </c>
      <c r="M64" s="2">
        <f t="shared" ca="1" si="6"/>
        <v>6783.0457695000296</v>
      </c>
      <c r="N64" s="2">
        <f t="shared" ca="1" si="7"/>
        <v>1913.6365500000175</v>
      </c>
      <c r="O64" s="16">
        <f t="shared" ca="1" si="8"/>
        <v>1144.3546569000105</v>
      </c>
      <c r="P64" s="11">
        <f t="shared" ca="1" si="16"/>
        <v>88697.574080050457</v>
      </c>
      <c r="Q64" s="2">
        <f t="shared" ca="1" si="17"/>
        <v>8696.682319500047</v>
      </c>
      <c r="R64" s="11">
        <f t="shared" ca="1" si="9"/>
        <v>721949.759657752</v>
      </c>
      <c r="S64" s="2"/>
      <c r="W64" s="5">
        <f t="shared" ca="1" si="12"/>
        <v>1</v>
      </c>
      <c r="Y64" s="12">
        <f t="shared" ca="1" si="20"/>
        <v>-71000</v>
      </c>
      <c r="Z64" s="12">
        <f t="shared" ca="1" si="21"/>
        <v>-90112.838344282703</v>
      </c>
      <c r="AA64" s="2">
        <f t="shared" ca="1" si="22"/>
        <v>560836.9213134693</v>
      </c>
      <c r="AB64" s="2">
        <f t="shared" ca="1" si="29"/>
        <v>560836.9213134693</v>
      </c>
    </row>
    <row r="65" spans="4:28" x14ac:dyDescent="0.25">
      <c r="D65" s="4">
        <v>58</v>
      </c>
      <c r="E65" s="2">
        <f t="shared" ca="1" si="25"/>
        <v>847</v>
      </c>
      <c r="F65" s="5">
        <f t="shared" ca="1" si="27"/>
        <v>1.1305000000000049</v>
      </c>
      <c r="G65" s="2">
        <f t="shared" ca="1" si="2"/>
        <v>957.53350000000421</v>
      </c>
      <c r="H65" s="6">
        <f t="shared" ca="1" si="26"/>
        <v>56.000000000000014</v>
      </c>
      <c r="I65" s="5">
        <f t="shared" ca="1" si="28"/>
        <v>0.37166666666666504</v>
      </c>
      <c r="J65" s="13">
        <f t="shared" ca="1" si="4"/>
        <v>20</v>
      </c>
      <c r="K65" s="2">
        <f t="shared" ca="1" si="5"/>
        <v>19150.670000000086</v>
      </c>
      <c r="L65" s="11">
        <f t="shared" ca="1" si="15"/>
        <v>1716269.1823750038</v>
      </c>
      <c r="M65" s="2">
        <f t="shared" ca="1" si="6"/>
        <v>6472.9264600000297</v>
      </c>
      <c r="N65" s="2">
        <f t="shared" ca="1" si="7"/>
        <v>1830.1340000000173</v>
      </c>
      <c r="O65" s="16">
        <f t="shared" ca="1" si="8"/>
        <v>1094.4201320000102</v>
      </c>
      <c r="P65" s="11">
        <f t="shared" ca="1" si="16"/>
        <v>89791.994212050471</v>
      </c>
      <c r="Q65" s="2">
        <f t="shared" ca="1" si="17"/>
        <v>8303.0604600000479</v>
      </c>
      <c r="R65" s="11">
        <f t="shared" ca="1" si="9"/>
        <v>730252.82011775207</v>
      </c>
      <c r="S65" s="2"/>
      <c r="W65" s="5">
        <f t="shared" ca="1" si="12"/>
        <v>1</v>
      </c>
      <c r="Y65" s="12">
        <f t="shared" ca="1" si="20"/>
        <v>-71000</v>
      </c>
      <c r="Z65" s="12">
        <f t="shared" ca="1" si="21"/>
        <v>-90112.838344282703</v>
      </c>
      <c r="AA65" s="2">
        <f t="shared" ca="1" si="22"/>
        <v>569139.98177346936</v>
      </c>
      <c r="AB65" s="2">
        <f t="shared" ca="1" si="29"/>
        <v>569139.98177346936</v>
      </c>
    </row>
    <row r="66" spans="4:28" x14ac:dyDescent="0.25">
      <c r="D66" s="4">
        <v>59</v>
      </c>
      <c r="E66" s="2">
        <f t="shared" ca="1" si="25"/>
        <v>847</v>
      </c>
      <c r="F66" s="5">
        <f t="shared" ca="1" si="27"/>
        <v>1.132750000000005</v>
      </c>
      <c r="G66" s="2">
        <f t="shared" ca="1" si="2"/>
        <v>959.43925000000422</v>
      </c>
      <c r="H66" s="6">
        <f t="shared" ca="1" si="26"/>
        <v>56.000000000000014</v>
      </c>
      <c r="I66" s="5">
        <f t="shared" ca="1" si="28"/>
        <v>0.36083333333333167</v>
      </c>
      <c r="J66" s="13">
        <f t="shared" ca="1" si="4"/>
        <v>20</v>
      </c>
      <c r="K66" s="2">
        <f t="shared" ca="1" si="5"/>
        <v>19188.785000000084</v>
      </c>
      <c r="L66" s="11">
        <f t="shared" ca="1" si="15"/>
        <v>1735457.967375004</v>
      </c>
      <c r="M66" s="2">
        <f t="shared" ca="1" si="6"/>
        <v>6485.8093300000282</v>
      </c>
      <c r="N66" s="2">
        <f t="shared" ca="1" si="7"/>
        <v>1837.7570000000169</v>
      </c>
      <c r="O66" s="16">
        <f t="shared" ca="1" si="8"/>
        <v>1098.9786860000099</v>
      </c>
      <c r="P66" s="11">
        <f t="shared" ca="1" si="16"/>
        <v>90890.972898050488</v>
      </c>
      <c r="Q66" s="2">
        <f t="shared" ca="1" si="17"/>
        <v>8323.5663300000451</v>
      </c>
      <c r="R66" s="11">
        <f t="shared" ca="1" si="9"/>
        <v>738576.38644775213</v>
      </c>
      <c r="S66" s="2"/>
      <c r="W66" s="5">
        <f t="shared" ca="1" si="12"/>
        <v>1</v>
      </c>
      <c r="Y66" s="12">
        <f t="shared" ca="1" si="20"/>
        <v>-71000</v>
      </c>
      <c r="Z66" s="12">
        <f t="shared" ca="1" si="21"/>
        <v>-90112.838344282703</v>
      </c>
      <c r="AA66" s="2">
        <f t="shared" ca="1" si="22"/>
        <v>577463.54810346942</v>
      </c>
      <c r="AB66" s="2">
        <f t="shared" ca="1" si="29"/>
        <v>577463.54810346942</v>
      </c>
    </row>
    <row r="67" spans="4:28" x14ac:dyDescent="0.25">
      <c r="D67" s="4">
        <v>60</v>
      </c>
      <c r="E67" s="2">
        <f t="shared" ca="1" si="25"/>
        <v>847</v>
      </c>
      <c r="F67" s="5">
        <f t="shared" ca="1" si="27"/>
        <v>1.1350000000000051</v>
      </c>
      <c r="G67" s="2">
        <f t="shared" ca="1" si="2"/>
        <v>961.34500000000435</v>
      </c>
      <c r="H67" s="6">
        <f t="shared" ca="1" si="26"/>
        <v>56.000000000000014</v>
      </c>
      <c r="I67" s="5">
        <f t="shared" ca="1" si="28"/>
        <v>0.34999999999999831</v>
      </c>
      <c r="J67" s="13">
        <f t="shared" ca="1" si="4"/>
        <v>19</v>
      </c>
      <c r="K67" s="2">
        <f t="shared" ca="1" si="5"/>
        <v>18265.555000000084</v>
      </c>
      <c r="L67" s="11">
        <f t="shared" ca="1" si="15"/>
        <v>1753723.5223750041</v>
      </c>
      <c r="M67" s="2">
        <f t="shared" ca="1" si="6"/>
        <v>6173.7575900000284</v>
      </c>
      <c r="N67" s="2">
        <f t="shared" ca="1" si="7"/>
        <v>1753.1110000000169</v>
      </c>
      <c r="O67" s="16">
        <f t="shared" ca="1" si="8"/>
        <v>1048.3603780000101</v>
      </c>
      <c r="P67" s="11">
        <f t="shared" ca="1" si="16"/>
        <v>91939.3332760505</v>
      </c>
      <c r="Q67" s="2">
        <f t="shared" ca="1" si="17"/>
        <v>7926.8685900000455</v>
      </c>
      <c r="R67" s="11">
        <f t="shared" ca="1" si="9"/>
        <v>746503.25503775221</v>
      </c>
      <c r="S67" s="2"/>
      <c r="W67" s="5">
        <f t="shared" ca="1" si="12"/>
        <v>1</v>
      </c>
      <c r="Y67" s="12">
        <f t="shared" ca="1" si="20"/>
        <v>-71000</v>
      </c>
      <c r="Z67" s="12">
        <f t="shared" ca="1" si="21"/>
        <v>-90112.838344282703</v>
      </c>
      <c r="AA67" s="2">
        <f t="shared" ca="1" si="22"/>
        <v>585390.41669346951</v>
      </c>
      <c r="AB67" s="2">
        <f t="shared" ca="1" si="29"/>
        <v>585390.41669346951</v>
      </c>
    </row>
    <row r="68" spans="4:28" x14ac:dyDescent="0.25">
      <c r="D68" s="4">
        <v>61</v>
      </c>
      <c r="E68" s="2">
        <f t="shared" ca="1" si="25"/>
        <v>847</v>
      </c>
      <c r="F68" s="5">
        <f t="shared" ca="1" si="27"/>
        <v>1.1372500000000052</v>
      </c>
      <c r="G68" s="2">
        <f t="shared" ca="1" si="2"/>
        <v>963.25075000000436</v>
      </c>
      <c r="H68" s="6">
        <f t="shared" ca="1" si="26"/>
        <v>56.000000000000014</v>
      </c>
      <c r="I68" s="5">
        <f t="shared" ca="1" si="28"/>
        <v>0.33916666666666495</v>
      </c>
      <c r="J68" s="13">
        <f t="shared" ca="1" si="4"/>
        <v>18</v>
      </c>
      <c r="K68" s="2">
        <f t="shared" ca="1" si="5"/>
        <v>17338.513500000077</v>
      </c>
      <c r="L68" s="11">
        <f t="shared" ca="1" si="15"/>
        <v>1771062.0358750043</v>
      </c>
      <c r="M68" s="2">
        <f t="shared" ca="1" si="6"/>
        <v>5860.4175630000263</v>
      </c>
      <c r="N68" s="2">
        <f t="shared" ca="1" si="7"/>
        <v>1667.7027000000155</v>
      </c>
      <c r="O68" s="16">
        <f t="shared" ca="1" si="8"/>
        <v>997.2862146000092</v>
      </c>
      <c r="P68" s="11">
        <f t="shared" ca="1" si="16"/>
        <v>92936.619490650512</v>
      </c>
      <c r="Q68" s="2">
        <f t="shared" ca="1" si="17"/>
        <v>7528.1202630000416</v>
      </c>
      <c r="R68" s="11">
        <f t="shared" ca="1" si="9"/>
        <v>754031.37530075223</v>
      </c>
      <c r="S68" s="2"/>
      <c r="W68" s="5">
        <f t="shared" ca="1" si="12"/>
        <v>1</v>
      </c>
      <c r="Y68" s="12">
        <f t="shared" ca="1" si="20"/>
        <v>-71000</v>
      </c>
      <c r="Z68" s="12">
        <f t="shared" ca="1" si="21"/>
        <v>-90112.838344282703</v>
      </c>
      <c r="AA68" s="2">
        <f t="shared" ca="1" si="22"/>
        <v>592918.53695646953</v>
      </c>
      <c r="AB68" s="2">
        <f t="shared" ca="1" si="29"/>
        <v>592918.53695646953</v>
      </c>
    </row>
    <row r="69" spans="4:28" x14ac:dyDescent="0.25">
      <c r="D69" s="4">
        <v>62</v>
      </c>
      <c r="E69" s="2">
        <f t="shared" ca="1" si="25"/>
        <v>847</v>
      </c>
      <c r="F69" s="5">
        <f t="shared" ca="1" si="27"/>
        <v>1.1395000000000053</v>
      </c>
      <c r="G69" s="2">
        <f t="shared" ca="1" si="2"/>
        <v>965.15650000000448</v>
      </c>
      <c r="H69" s="6">
        <f t="shared" ca="1" si="26"/>
        <v>56.000000000000014</v>
      </c>
      <c r="I69" s="5">
        <f t="shared" ca="1" si="28"/>
        <v>0.32833333333333159</v>
      </c>
      <c r="J69" s="13">
        <f t="shared" ca="1" si="4"/>
        <v>18</v>
      </c>
      <c r="K69" s="2">
        <f t="shared" ca="1" si="5"/>
        <v>17372.817000000079</v>
      </c>
      <c r="L69" s="11">
        <f t="shared" ca="1" si="15"/>
        <v>1788434.8528750043</v>
      </c>
      <c r="M69" s="2">
        <f t="shared" ca="1" si="6"/>
        <v>5872.0121460000273</v>
      </c>
      <c r="N69" s="2">
        <f t="shared" ca="1" si="7"/>
        <v>1674.5634000000159</v>
      </c>
      <c r="O69" s="16">
        <f t="shared" ca="1" si="8"/>
        <v>1001.3889132000095</v>
      </c>
      <c r="P69" s="11">
        <f t="shared" ca="1" si="16"/>
        <v>93938.008403850516</v>
      </c>
      <c r="Q69" s="2">
        <f t="shared" ca="1" si="17"/>
        <v>7546.5755460000437</v>
      </c>
      <c r="R69" s="11">
        <f t="shared" ca="1" si="9"/>
        <v>761577.95084675227</v>
      </c>
      <c r="S69" s="2"/>
      <c r="W69" s="5">
        <f t="shared" ca="1" si="12"/>
        <v>1</v>
      </c>
      <c r="Y69" s="12">
        <f t="shared" ca="1" si="20"/>
        <v>-71000</v>
      </c>
      <c r="Z69" s="12">
        <f t="shared" ca="1" si="21"/>
        <v>-90112.838344282703</v>
      </c>
      <c r="AA69" s="2">
        <f t="shared" ca="1" si="22"/>
        <v>600465.11250246956</v>
      </c>
      <c r="AB69" s="2">
        <f t="shared" ca="1" si="29"/>
        <v>600465.11250246956</v>
      </c>
    </row>
    <row r="70" spans="4:28" x14ac:dyDescent="0.25">
      <c r="D70" s="4">
        <v>63</v>
      </c>
      <c r="E70" s="2">
        <f t="shared" ca="1" si="25"/>
        <v>847</v>
      </c>
      <c r="F70" s="5">
        <f t="shared" ca="1" si="27"/>
        <v>1.1417500000000054</v>
      </c>
      <c r="G70" s="2">
        <f t="shared" ca="1" si="2"/>
        <v>967.0622500000045</v>
      </c>
      <c r="H70" s="6">
        <f t="shared" ca="1" si="26"/>
        <v>56.000000000000014</v>
      </c>
      <c r="I70" s="5">
        <f t="shared" ca="1" si="28"/>
        <v>0.31749999999999823</v>
      </c>
      <c r="J70" s="13">
        <f t="shared" ca="1" si="4"/>
        <v>17</v>
      </c>
      <c r="K70" s="2">
        <f t="shared" ca="1" si="5"/>
        <v>16440.058250000075</v>
      </c>
      <c r="L70" s="11">
        <f t="shared" ca="1" si="15"/>
        <v>1804874.9111250043</v>
      </c>
      <c r="M70" s="2">
        <f t="shared" ca="1" si="6"/>
        <v>5556.7396885000253</v>
      </c>
      <c r="N70" s="2">
        <f t="shared" ca="1" si="7"/>
        <v>1588.0116500000149</v>
      </c>
      <c r="O70" s="16">
        <f t="shared" ca="1" si="8"/>
        <v>949.63096670000891</v>
      </c>
      <c r="P70" s="11">
        <f t="shared" ca="1" si="16"/>
        <v>94887.639370550518</v>
      </c>
      <c r="Q70" s="2">
        <f t="shared" ca="1" si="17"/>
        <v>7144.7513385000402</v>
      </c>
      <c r="R70" s="11">
        <f t="shared" ca="1" si="9"/>
        <v>768722.70218525233</v>
      </c>
      <c r="S70" s="2"/>
      <c r="W70" s="5">
        <f t="shared" ca="1" si="12"/>
        <v>1</v>
      </c>
      <c r="Y70" s="12">
        <f t="shared" ca="1" si="20"/>
        <v>-71000</v>
      </c>
      <c r="Z70" s="12">
        <f t="shared" ca="1" si="21"/>
        <v>-90112.838344282703</v>
      </c>
      <c r="AA70" s="2">
        <f t="shared" ca="1" si="22"/>
        <v>607609.86384096963</v>
      </c>
      <c r="AB70" s="2">
        <f t="shared" ca="1" si="29"/>
        <v>607609.86384096963</v>
      </c>
    </row>
    <row r="71" spans="4:28" x14ac:dyDescent="0.25">
      <c r="D71" s="4">
        <v>64</v>
      </c>
      <c r="E71" s="2">
        <f t="shared" ca="1" si="25"/>
        <v>847</v>
      </c>
      <c r="F71" s="5">
        <f t="shared" ca="1" si="27"/>
        <v>1.1440000000000055</v>
      </c>
      <c r="G71" s="2">
        <f t="shared" ca="1" si="2"/>
        <v>968.96800000000462</v>
      </c>
      <c r="H71" s="6">
        <f t="shared" ca="1" si="26"/>
        <v>56.000000000000014</v>
      </c>
      <c r="I71" s="5">
        <f t="shared" ca="1" si="28"/>
        <v>0.30666666666666487</v>
      </c>
      <c r="J71" s="13">
        <f t="shared" ca="1" si="4"/>
        <v>17</v>
      </c>
      <c r="K71" s="2">
        <f t="shared" ca="1" si="5"/>
        <v>16472.456000000078</v>
      </c>
      <c r="L71" s="11">
        <f t="shared" ca="1" si="15"/>
        <v>1821347.3671250043</v>
      </c>
      <c r="M71" s="2">
        <f t="shared" ca="1" si="6"/>
        <v>5567.6901280000266</v>
      </c>
      <c r="N71" s="2">
        <f t="shared" ca="1" si="7"/>
        <v>1594.4912000000159</v>
      </c>
      <c r="O71" s="16">
        <f t="shared" ca="1" si="8"/>
        <v>953.50573760000941</v>
      </c>
      <c r="P71" s="11">
        <f t="shared" ca="1" si="16"/>
        <v>95841.145108150522</v>
      </c>
      <c r="Q71" s="2">
        <f t="shared" ca="1" si="17"/>
        <v>7162.1813280000424</v>
      </c>
      <c r="R71" s="11">
        <f t="shared" ca="1" si="9"/>
        <v>775884.88351325237</v>
      </c>
      <c r="S71" s="2"/>
      <c r="W71" s="5">
        <f t="shared" ca="1" si="12"/>
        <v>1</v>
      </c>
      <c r="Y71" s="12">
        <f t="shared" ca="1" si="20"/>
        <v>-71000</v>
      </c>
      <c r="Z71" s="12">
        <f t="shared" ca="1" si="21"/>
        <v>-90112.838344282703</v>
      </c>
      <c r="AA71" s="2">
        <f t="shared" ca="1" si="22"/>
        <v>614772.04516896966</v>
      </c>
      <c r="AB71" s="2">
        <f t="shared" ca="1" si="29"/>
        <v>614772.04516896966</v>
      </c>
    </row>
    <row r="72" spans="4:28" x14ac:dyDescent="0.25">
      <c r="D72" s="4">
        <v>65</v>
      </c>
      <c r="E72" s="2">
        <f t="shared" ca="1" si="25"/>
        <v>847</v>
      </c>
      <c r="F72" s="5">
        <f t="shared" ref="F72:F103" ca="1" si="30">F71+$B$10/12</f>
        <v>1.1462500000000055</v>
      </c>
      <c r="G72" s="2">
        <f t="shared" ref="G72:G121" ca="1" si="31">E72*F72</f>
        <v>970.87375000000475</v>
      </c>
      <c r="H72" s="6">
        <f t="shared" ca="1" si="26"/>
        <v>56.000000000000014</v>
      </c>
      <c r="I72" s="5">
        <f t="shared" ref="I72:I103" ca="1" si="32">I71-$B$12/12</f>
        <v>0.29583333333333151</v>
      </c>
      <c r="J72" s="13">
        <f t="shared" ref="J72:J121" ca="1" si="33">MAX(0,INT(H72*I72))</f>
        <v>16</v>
      </c>
      <c r="K72" s="2">
        <f t="shared" ref="K72:K121" ca="1" si="34">J72*G72</f>
        <v>15533.980000000076</v>
      </c>
      <c r="L72" s="11">
        <f t="shared" ca="1" si="15"/>
        <v>1836881.3471250043</v>
      </c>
      <c r="M72" s="2">
        <f t="shared" ref="M72:M112" ca="1" si="35">K72*0.338</f>
        <v>5250.4852400000264</v>
      </c>
      <c r="N72" s="2">
        <f t="shared" ref="N72:N112" ca="1" si="36">(K72-(J72*500))*0.2</f>
        <v>1506.7960000000153</v>
      </c>
      <c r="O72" s="16">
        <f t="shared" ref="O72:O112" ca="1" si="37">(K72-(J72*500))*0.1196</f>
        <v>901.06400800000904</v>
      </c>
      <c r="P72" s="11">
        <f t="shared" ca="1" si="16"/>
        <v>96742.209116150538</v>
      </c>
      <c r="Q72" s="2">
        <f t="shared" ca="1" si="17"/>
        <v>6757.2812400000421</v>
      </c>
      <c r="R72" s="11">
        <f t="shared" ref="R72:R112" ca="1" si="38">R71+Q72</f>
        <v>782642.16475325241</v>
      </c>
      <c r="S72" s="2"/>
      <c r="W72" s="5">
        <f t="shared" ref="W72:W127" ca="1" si="39">W71+$B$11/12</f>
        <v>1</v>
      </c>
      <c r="Y72" s="12">
        <f t="shared" ca="1" si="20"/>
        <v>-71000</v>
      </c>
      <c r="Z72" s="12">
        <f t="shared" ca="1" si="21"/>
        <v>-90112.838344282703</v>
      </c>
      <c r="AA72" s="2">
        <f t="shared" ca="1" si="22"/>
        <v>621529.3264089697</v>
      </c>
      <c r="AB72" s="2">
        <f t="shared" ref="AB72:AB103" ca="1" si="40">AA72/POWER(1+$B$13/12,D72)</f>
        <v>621529.3264089697</v>
      </c>
    </row>
    <row r="73" spans="4:28" x14ac:dyDescent="0.25">
      <c r="D73" s="4">
        <v>66</v>
      </c>
      <c r="E73" s="2">
        <f t="shared" ca="1" si="25"/>
        <v>847</v>
      </c>
      <c r="F73" s="5">
        <f t="shared" ca="1" si="30"/>
        <v>1.1485000000000056</v>
      </c>
      <c r="G73" s="2">
        <f t="shared" ca="1" si="31"/>
        <v>972.77950000000476</v>
      </c>
      <c r="H73" s="6">
        <f t="shared" ca="1" si="26"/>
        <v>56.000000000000014</v>
      </c>
      <c r="I73" s="5">
        <f t="shared" ca="1" si="32"/>
        <v>0.28499999999999814</v>
      </c>
      <c r="J73" s="13">
        <f t="shared" ca="1" si="33"/>
        <v>15</v>
      </c>
      <c r="K73" s="2">
        <f t="shared" ca="1" si="34"/>
        <v>14591.692500000072</v>
      </c>
      <c r="L73" s="11">
        <f t="shared" ref="L73:L121" ca="1" si="41">L72+K73</f>
        <v>1851473.0396250044</v>
      </c>
      <c r="M73" s="2">
        <f t="shared" ca="1" si="35"/>
        <v>4931.9920650000249</v>
      </c>
      <c r="N73" s="2">
        <f t="shared" ca="1" si="36"/>
        <v>1418.3385000000144</v>
      </c>
      <c r="O73" s="16">
        <f t="shared" ca="1" si="37"/>
        <v>848.16642300000854</v>
      </c>
      <c r="P73" s="11">
        <f t="shared" ref="P73:P121" ca="1" si="42">P72+O73</f>
        <v>97590.37553915054</v>
      </c>
      <c r="Q73" s="2">
        <f t="shared" ref="Q73:Q121" ca="1" si="43">M73+N73</f>
        <v>6350.3305650000393</v>
      </c>
      <c r="R73" s="11">
        <f t="shared" ca="1" si="38"/>
        <v>788992.49531825248</v>
      </c>
      <c r="S73" s="2"/>
      <c r="W73" s="5">
        <f t="shared" ca="1" si="39"/>
        <v>1</v>
      </c>
      <c r="Y73" s="12">
        <f t="shared" ref="Y73:Y127" ca="1" si="44">Y72+S73</f>
        <v>-71000</v>
      </c>
      <c r="Z73" s="12">
        <f t="shared" ref="Z73:Z127" ca="1" si="45">Z72+F73*(T73+U73)</f>
        <v>-90112.838344282703</v>
      </c>
      <c r="AA73" s="2">
        <f t="shared" ref="AA73:AA121" ca="1" si="46">R73+Y73+Z73</f>
        <v>627879.65697396977</v>
      </c>
      <c r="AB73" s="2">
        <f t="shared" ca="1" si="40"/>
        <v>627879.65697396977</v>
      </c>
    </row>
    <row r="74" spans="4:28" x14ac:dyDescent="0.25">
      <c r="D74" s="4">
        <v>67</v>
      </c>
      <c r="E74" s="2">
        <f t="shared" ca="1" si="25"/>
        <v>847</v>
      </c>
      <c r="F74" s="5">
        <f t="shared" ca="1" si="30"/>
        <v>1.1507500000000057</v>
      </c>
      <c r="G74" s="2">
        <f t="shared" ca="1" si="31"/>
        <v>974.68525000000488</v>
      </c>
      <c r="H74" s="6">
        <f t="shared" ca="1" si="26"/>
        <v>56.000000000000014</v>
      </c>
      <c r="I74" s="5">
        <f t="shared" ca="1" si="32"/>
        <v>0.27416666666666478</v>
      </c>
      <c r="J74" s="13">
        <f t="shared" ca="1" si="33"/>
        <v>15</v>
      </c>
      <c r="K74" s="2">
        <f t="shared" ca="1" si="34"/>
        <v>14620.278750000074</v>
      </c>
      <c r="L74" s="11">
        <f t="shared" ca="1" si="41"/>
        <v>1866093.3183750045</v>
      </c>
      <c r="M74" s="2">
        <f t="shared" ca="1" si="35"/>
        <v>4941.654217500025</v>
      </c>
      <c r="N74" s="2">
        <f t="shared" ca="1" si="36"/>
        <v>1424.055750000015</v>
      </c>
      <c r="O74" s="16">
        <f t="shared" ca="1" si="37"/>
        <v>851.58533850000879</v>
      </c>
      <c r="P74" s="11">
        <f t="shared" ca="1" si="42"/>
        <v>98441.960877650548</v>
      </c>
      <c r="Q74" s="2">
        <f t="shared" ca="1" si="43"/>
        <v>6365.70996750004</v>
      </c>
      <c r="R74" s="11">
        <f t="shared" ca="1" si="38"/>
        <v>795358.20528575254</v>
      </c>
      <c r="S74" s="2"/>
      <c r="W74" s="5">
        <f t="shared" ca="1" si="39"/>
        <v>1</v>
      </c>
      <c r="Y74" s="12">
        <f t="shared" ca="1" si="44"/>
        <v>-71000</v>
      </c>
      <c r="Z74" s="12">
        <f t="shared" ca="1" si="45"/>
        <v>-90112.838344282703</v>
      </c>
      <c r="AA74" s="2">
        <f t="shared" ca="1" si="46"/>
        <v>634245.36694146984</v>
      </c>
      <c r="AB74" s="2">
        <f t="shared" ca="1" si="40"/>
        <v>634245.36694146984</v>
      </c>
    </row>
    <row r="75" spans="4:28" x14ac:dyDescent="0.25">
      <c r="D75" s="4">
        <v>68</v>
      </c>
      <c r="E75" s="2">
        <f t="shared" ca="1" si="25"/>
        <v>847</v>
      </c>
      <c r="F75" s="5">
        <f t="shared" ca="1" si="30"/>
        <v>1.1530000000000058</v>
      </c>
      <c r="G75" s="2">
        <f t="shared" ca="1" si="31"/>
        <v>976.5910000000049</v>
      </c>
      <c r="H75" s="6">
        <f t="shared" ca="1" si="26"/>
        <v>56.000000000000014</v>
      </c>
      <c r="I75" s="5">
        <f t="shared" ca="1" si="32"/>
        <v>0.26333333333333142</v>
      </c>
      <c r="J75" s="13">
        <f t="shared" ca="1" si="33"/>
        <v>14</v>
      </c>
      <c r="K75" s="2">
        <f t="shared" ca="1" si="34"/>
        <v>13672.274000000069</v>
      </c>
      <c r="L75" s="11">
        <f t="shared" ca="1" si="41"/>
        <v>1879765.5923750044</v>
      </c>
      <c r="M75" s="2">
        <f t="shared" ca="1" si="35"/>
        <v>4621.2286120000235</v>
      </c>
      <c r="N75" s="2">
        <f t="shared" ca="1" si="36"/>
        <v>1334.4548000000138</v>
      </c>
      <c r="O75" s="16">
        <f t="shared" ca="1" si="37"/>
        <v>798.00397040000814</v>
      </c>
      <c r="P75" s="11">
        <f t="shared" ca="1" si="42"/>
        <v>99239.964848050557</v>
      </c>
      <c r="Q75" s="2">
        <f t="shared" ca="1" si="43"/>
        <v>5955.6834120000376</v>
      </c>
      <c r="R75" s="11">
        <f t="shared" ca="1" si="38"/>
        <v>801313.88869775261</v>
      </c>
      <c r="S75" s="2"/>
      <c r="W75" s="5">
        <f t="shared" ca="1" si="39"/>
        <v>1</v>
      </c>
      <c r="Y75" s="12">
        <f t="shared" ca="1" si="44"/>
        <v>-71000</v>
      </c>
      <c r="Z75" s="12">
        <f t="shared" ca="1" si="45"/>
        <v>-90112.838344282703</v>
      </c>
      <c r="AA75" s="2">
        <f t="shared" ca="1" si="46"/>
        <v>640201.05035346991</v>
      </c>
      <c r="AB75" s="2">
        <f t="shared" ca="1" si="40"/>
        <v>640201.05035346991</v>
      </c>
    </row>
    <row r="76" spans="4:28" x14ac:dyDescent="0.25">
      <c r="D76" s="4">
        <v>69</v>
      </c>
      <c r="E76" s="2">
        <f t="shared" ca="1" si="25"/>
        <v>847</v>
      </c>
      <c r="F76" s="5">
        <f t="shared" ca="1" si="30"/>
        <v>1.1552500000000059</v>
      </c>
      <c r="G76" s="2">
        <f t="shared" ca="1" si="31"/>
        <v>978.49675000000502</v>
      </c>
      <c r="H76" s="6">
        <f t="shared" ca="1" si="26"/>
        <v>56.000000000000014</v>
      </c>
      <c r="I76" s="5">
        <f t="shared" ca="1" si="32"/>
        <v>0.25249999999999806</v>
      </c>
      <c r="J76" s="13">
        <f t="shared" ca="1" si="33"/>
        <v>14</v>
      </c>
      <c r="K76" s="2">
        <f t="shared" ca="1" si="34"/>
        <v>13698.954500000071</v>
      </c>
      <c r="L76" s="11">
        <f t="shared" ca="1" si="41"/>
        <v>1893464.5468750044</v>
      </c>
      <c r="M76" s="2">
        <f t="shared" ca="1" si="35"/>
        <v>4630.2466210000239</v>
      </c>
      <c r="N76" s="2">
        <f t="shared" ca="1" si="36"/>
        <v>1339.7909000000143</v>
      </c>
      <c r="O76" s="16">
        <f t="shared" ca="1" si="37"/>
        <v>801.1949582000085</v>
      </c>
      <c r="P76" s="11">
        <f t="shared" ca="1" si="42"/>
        <v>100041.15980625057</v>
      </c>
      <c r="Q76" s="2">
        <f t="shared" ca="1" si="43"/>
        <v>5970.0375210000384</v>
      </c>
      <c r="R76" s="11">
        <f t="shared" ca="1" si="38"/>
        <v>807283.92621875263</v>
      </c>
      <c r="S76" s="2"/>
      <c r="W76" s="5">
        <f t="shared" ca="1" si="39"/>
        <v>1</v>
      </c>
      <c r="Y76" s="12">
        <f t="shared" ca="1" si="44"/>
        <v>-71000</v>
      </c>
      <c r="Z76" s="12">
        <f t="shared" ca="1" si="45"/>
        <v>-90112.838344282703</v>
      </c>
      <c r="AA76" s="2">
        <f t="shared" ca="1" si="46"/>
        <v>646171.08787446993</v>
      </c>
      <c r="AB76" s="2">
        <f t="shared" ca="1" si="40"/>
        <v>646171.08787446993</v>
      </c>
    </row>
    <row r="77" spans="4:28" x14ac:dyDescent="0.25">
      <c r="D77" s="4">
        <v>70</v>
      </c>
      <c r="E77" s="2">
        <f t="shared" ca="1" si="25"/>
        <v>847</v>
      </c>
      <c r="F77" s="5">
        <f t="shared" ca="1" si="30"/>
        <v>1.157500000000006</v>
      </c>
      <c r="G77" s="2">
        <f t="shared" ca="1" si="31"/>
        <v>980.40250000000503</v>
      </c>
      <c r="H77" s="6">
        <f t="shared" ca="1" si="26"/>
        <v>56.000000000000014</v>
      </c>
      <c r="I77" s="5">
        <f t="shared" ca="1" si="32"/>
        <v>0.24166666666666473</v>
      </c>
      <c r="J77" s="13">
        <f t="shared" ca="1" si="33"/>
        <v>13</v>
      </c>
      <c r="K77" s="2">
        <f t="shared" ca="1" si="34"/>
        <v>12745.232500000066</v>
      </c>
      <c r="L77" s="11">
        <f t="shared" ca="1" si="41"/>
        <v>1906209.7793750046</v>
      </c>
      <c r="M77" s="2">
        <f t="shared" ca="1" si="35"/>
        <v>4307.8885850000224</v>
      </c>
      <c r="N77" s="2">
        <f t="shared" ca="1" si="36"/>
        <v>1249.0465000000131</v>
      </c>
      <c r="O77" s="16">
        <f t="shared" ca="1" si="37"/>
        <v>746.92980700000783</v>
      </c>
      <c r="P77" s="11">
        <f t="shared" ca="1" si="42"/>
        <v>100788.08961325057</v>
      </c>
      <c r="Q77" s="2">
        <f t="shared" ca="1" si="43"/>
        <v>5556.9350850000355</v>
      </c>
      <c r="R77" s="11">
        <f t="shared" ca="1" si="38"/>
        <v>812840.86130375264</v>
      </c>
      <c r="S77" s="2"/>
      <c r="W77" s="5">
        <f t="shared" ca="1" si="39"/>
        <v>1</v>
      </c>
      <c r="Y77" s="12">
        <f t="shared" ca="1" si="44"/>
        <v>-71000</v>
      </c>
      <c r="Z77" s="12">
        <f t="shared" ca="1" si="45"/>
        <v>-90112.838344282703</v>
      </c>
      <c r="AA77" s="2">
        <f t="shared" ca="1" si="46"/>
        <v>651728.02295946993</v>
      </c>
      <c r="AB77" s="2">
        <f t="shared" ca="1" si="40"/>
        <v>651728.02295946993</v>
      </c>
    </row>
    <row r="78" spans="4:28" x14ac:dyDescent="0.25">
      <c r="D78" s="4">
        <v>71</v>
      </c>
      <c r="E78" s="2">
        <f t="shared" ca="1" si="25"/>
        <v>847</v>
      </c>
      <c r="F78" s="5">
        <f t="shared" ca="1" si="30"/>
        <v>1.1597500000000061</v>
      </c>
      <c r="G78" s="2">
        <f t="shared" ca="1" si="31"/>
        <v>982.30825000000516</v>
      </c>
      <c r="H78" s="6">
        <f t="shared" ca="1" si="26"/>
        <v>56.000000000000014</v>
      </c>
      <c r="I78" s="5">
        <f t="shared" ca="1" si="32"/>
        <v>0.23083333333333139</v>
      </c>
      <c r="J78" s="13">
        <f t="shared" ca="1" si="33"/>
        <v>12</v>
      </c>
      <c r="K78" s="2">
        <f t="shared" ca="1" si="34"/>
        <v>11787.699000000062</v>
      </c>
      <c r="L78" s="11">
        <f t="shared" ca="1" si="41"/>
        <v>1917997.4783750046</v>
      </c>
      <c r="M78" s="2">
        <f t="shared" ca="1" si="35"/>
        <v>3984.2422620000211</v>
      </c>
      <c r="N78" s="2">
        <f t="shared" ca="1" si="36"/>
        <v>1157.5398000000125</v>
      </c>
      <c r="O78" s="16">
        <f t="shared" ca="1" si="37"/>
        <v>692.20880040000748</v>
      </c>
      <c r="P78" s="11">
        <f t="shared" ca="1" si="42"/>
        <v>101480.29841365058</v>
      </c>
      <c r="Q78" s="2">
        <f t="shared" ca="1" si="43"/>
        <v>5141.7820620000339</v>
      </c>
      <c r="R78" s="11">
        <f t="shared" ca="1" si="38"/>
        <v>817982.64336575265</v>
      </c>
      <c r="S78" s="2"/>
      <c r="W78" s="5">
        <f t="shared" ca="1" si="39"/>
        <v>1</v>
      </c>
      <c r="Y78" s="12">
        <f t="shared" ca="1" si="44"/>
        <v>-71000</v>
      </c>
      <c r="Z78" s="12">
        <f t="shared" ca="1" si="45"/>
        <v>-90112.838344282703</v>
      </c>
      <c r="AA78" s="2">
        <f t="shared" ca="1" si="46"/>
        <v>656869.80502146995</v>
      </c>
      <c r="AB78" s="2">
        <f t="shared" ca="1" si="40"/>
        <v>656869.80502146995</v>
      </c>
    </row>
    <row r="79" spans="4:28" x14ac:dyDescent="0.25">
      <c r="D79" s="4">
        <v>72</v>
      </c>
      <c r="E79" s="2">
        <f t="shared" ca="1" si="25"/>
        <v>847</v>
      </c>
      <c r="F79" s="5">
        <f t="shared" ca="1" si="30"/>
        <v>1.1620000000000061</v>
      </c>
      <c r="G79" s="2">
        <f t="shared" ca="1" si="31"/>
        <v>984.21400000000517</v>
      </c>
      <c r="H79" s="6">
        <f t="shared" ca="1" si="26"/>
        <v>56.000000000000014</v>
      </c>
      <c r="I79" s="5">
        <f t="shared" ca="1" si="32"/>
        <v>0.21999999999999806</v>
      </c>
      <c r="J79" s="13">
        <f t="shared" ca="1" si="33"/>
        <v>12</v>
      </c>
      <c r="K79" s="2">
        <f t="shared" ca="1" si="34"/>
        <v>11810.568000000061</v>
      </c>
      <c r="L79" s="11">
        <f t="shared" ca="1" si="41"/>
        <v>1929808.0463750046</v>
      </c>
      <c r="M79" s="2">
        <f t="shared" ca="1" si="35"/>
        <v>3991.9719840000207</v>
      </c>
      <c r="N79" s="2">
        <f t="shared" ca="1" si="36"/>
        <v>1162.1136000000122</v>
      </c>
      <c r="O79" s="16">
        <f t="shared" ca="1" si="37"/>
        <v>694.94393280000725</v>
      </c>
      <c r="P79" s="11">
        <f t="shared" ca="1" si="42"/>
        <v>102175.24234645058</v>
      </c>
      <c r="Q79" s="2">
        <f t="shared" ca="1" si="43"/>
        <v>5154.0855840000331</v>
      </c>
      <c r="R79" s="11">
        <f t="shared" ca="1" si="38"/>
        <v>823136.72894975264</v>
      </c>
      <c r="S79" s="2"/>
      <c r="W79" s="5">
        <f t="shared" ca="1" si="39"/>
        <v>1</v>
      </c>
      <c r="Y79" s="12">
        <f t="shared" ca="1" si="44"/>
        <v>-71000</v>
      </c>
      <c r="Z79" s="12">
        <f t="shared" ca="1" si="45"/>
        <v>-90112.838344282703</v>
      </c>
      <c r="AA79" s="2">
        <f t="shared" ca="1" si="46"/>
        <v>662023.89060546993</v>
      </c>
      <c r="AB79" s="2">
        <f t="shared" ca="1" si="40"/>
        <v>662023.89060546993</v>
      </c>
    </row>
    <row r="80" spans="4:28" x14ac:dyDescent="0.25">
      <c r="D80" s="4">
        <v>73</v>
      </c>
      <c r="E80" s="2">
        <f t="shared" ca="1" si="25"/>
        <v>847</v>
      </c>
      <c r="F80" s="5">
        <f t="shared" ca="1" si="30"/>
        <v>1.1642500000000062</v>
      </c>
      <c r="G80" s="2">
        <f t="shared" ca="1" si="31"/>
        <v>986.1197500000053</v>
      </c>
      <c r="H80" s="6">
        <f t="shared" ca="1" si="26"/>
        <v>56.000000000000014</v>
      </c>
      <c r="I80" s="5">
        <f t="shared" ca="1" si="32"/>
        <v>0.20916666666666472</v>
      </c>
      <c r="J80" s="13">
        <f t="shared" ca="1" si="33"/>
        <v>11</v>
      </c>
      <c r="K80" s="2">
        <f t="shared" ca="1" si="34"/>
        <v>10847.317250000058</v>
      </c>
      <c r="L80" s="11">
        <f t="shared" ca="1" si="41"/>
        <v>1940655.3636250047</v>
      </c>
      <c r="M80" s="2">
        <f t="shared" ca="1" si="35"/>
        <v>3666.3932305000199</v>
      </c>
      <c r="N80" s="2">
        <f t="shared" ca="1" si="36"/>
        <v>1069.4634500000118</v>
      </c>
      <c r="O80" s="16">
        <f t="shared" ca="1" si="37"/>
        <v>639.53914310000698</v>
      </c>
      <c r="P80" s="11">
        <f t="shared" ca="1" si="42"/>
        <v>102814.78148955059</v>
      </c>
      <c r="Q80" s="2">
        <f t="shared" ca="1" si="43"/>
        <v>4735.8566805000319</v>
      </c>
      <c r="R80" s="11">
        <f t="shared" ca="1" si="38"/>
        <v>827872.58563025272</v>
      </c>
      <c r="S80" s="2"/>
      <c r="W80" s="5">
        <f t="shared" ca="1" si="39"/>
        <v>1</v>
      </c>
      <c r="Y80" s="12">
        <f t="shared" ca="1" si="44"/>
        <v>-71000</v>
      </c>
      <c r="Z80" s="12">
        <f t="shared" ca="1" si="45"/>
        <v>-90112.838344282703</v>
      </c>
      <c r="AA80" s="2">
        <f t="shared" ca="1" si="46"/>
        <v>666759.74728597002</v>
      </c>
      <c r="AB80" s="2">
        <f t="shared" ca="1" si="40"/>
        <v>666759.74728597002</v>
      </c>
    </row>
    <row r="81" spans="4:28" x14ac:dyDescent="0.25">
      <c r="D81" s="4">
        <v>74</v>
      </c>
      <c r="E81" s="2">
        <f t="shared" ca="1" si="25"/>
        <v>847</v>
      </c>
      <c r="F81" s="5">
        <f t="shared" ca="1" si="30"/>
        <v>1.1665000000000063</v>
      </c>
      <c r="G81" s="2">
        <f t="shared" ca="1" si="31"/>
        <v>988.02550000000531</v>
      </c>
      <c r="H81" s="6">
        <f t="shared" ca="1" si="26"/>
        <v>56.000000000000014</v>
      </c>
      <c r="I81" s="5">
        <f t="shared" ca="1" si="32"/>
        <v>0.19833333333333139</v>
      </c>
      <c r="J81" s="13">
        <f t="shared" ca="1" si="33"/>
        <v>11</v>
      </c>
      <c r="K81" s="2">
        <f t="shared" ca="1" si="34"/>
        <v>10868.280500000059</v>
      </c>
      <c r="L81" s="11">
        <f t="shared" ca="1" si="41"/>
        <v>1951523.6441250048</v>
      </c>
      <c r="M81" s="2">
        <f t="shared" ca="1" si="35"/>
        <v>3673.4788090000202</v>
      </c>
      <c r="N81" s="2">
        <f t="shared" ca="1" si="36"/>
        <v>1073.6561000000117</v>
      </c>
      <c r="O81" s="16">
        <f t="shared" ca="1" si="37"/>
        <v>642.04634780000708</v>
      </c>
      <c r="P81" s="11">
        <f t="shared" ca="1" si="42"/>
        <v>103456.82783735059</v>
      </c>
      <c r="Q81" s="2">
        <f t="shared" ca="1" si="43"/>
        <v>4747.1349090000322</v>
      </c>
      <c r="R81" s="11">
        <f t="shared" ca="1" si="38"/>
        <v>832619.72053925274</v>
      </c>
      <c r="S81" s="2"/>
      <c r="W81" s="5">
        <f t="shared" ca="1" si="39"/>
        <v>1</v>
      </c>
      <c r="Y81" s="12">
        <f t="shared" ca="1" si="44"/>
        <v>-71000</v>
      </c>
      <c r="Z81" s="12">
        <f t="shared" ca="1" si="45"/>
        <v>-90112.838344282703</v>
      </c>
      <c r="AA81" s="2">
        <f t="shared" ca="1" si="46"/>
        <v>671506.88219497004</v>
      </c>
      <c r="AB81" s="2">
        <f t="shared" ca="1" si="40"/>
        <v>671506.88219497004</v>
      </c>
    </row>
    <row r="82" spans="4:28" x14ac:dyDescent="0.25">
      <c r="D82" s="4">
        <v>75</v>
      </c>
      <c r="E82" s="2">
        <f t="shared" ca="1" si="25"/>
        <v>847</v>
      </c>
      <c r="F82" s="5">
        <f t="shared" ca="1" si="30"/>
        <v>1.1687500000000064</v>
      </c>
      <c r="G82" s="2">
        <f t="shared" ca="1" si="31"/>
        <v>989.93125000000543</v>
      </c>
      <c r="H82" s="6">
        <f t="shared" ca="1" si="26"/>
        <v>56.000000000000014</v>
      </c>
      <c r="I82" s="5">
        <f t="shared" ca="1" si="32"/>
        <v>0.18749999999999806</v>
      </c>
      <c r="J82" s="13">
        <f t="shared" ca="1" si="33"/>
        <v>10</v>
      </c>
      <c r="K82" s="2">
        <f t="shared" ca="1" si="34"/>
        <v>9899.3125000000546</v>
      </c>
      <c r="L82" s="11">
        <f t="shared" ca="1" si="41"/>
        <v>1961422.9566250048</v>
      </c>
      <c r="M82" s="2">
        <f t="shared" ca="1" si="35"/>
        <v>3345.9676250000189</v>
      </c>
      <c r="N82" s="2">
        <f t="shared" ca="1" si="36"/>
        <v>979.86250000001098</v>
      </c>
      <c r="O82" s="16">
        <f t="shared" ca="1" si="37"/>
        <v>585.95777500000656</v>
      </c>
      <c r="P82" s="11">
        <f t="shared" ca="1" si="42"/>
        <v>104042.78561235059</v>
      </c>
      <c r="Q82" s="2">
        <f t="shared" ca="1" si="43"/>
        <v>4325.8301250000295</v>
      </c>
      <c r="R82" s="11">
        <f t="shared" ca="1" si="38"/>
        <v>836945.55066425272</v>
      </c>
      <c r="S82" s="2"/>
      <c r="W82" s="5">
        <f t="shared" ca="1" si="39"/>
        <v>1</v>
      </c>
      <c r="Y82" s="12">
        <f t="shared" ca="1" si="44"/>
        <v>-71000</v>
      </c>
      <c r="Z82" s="12">
        <f t="shared" ca="1" si="45"/>
        <v>-90112.838344282703</v>
      </c>
      <c r="AA82" s="2">
        <f t="shared" ca="1" si="46"/>
        <v>675832.71231997001</v>
      </c>
      <c r="AB82" s="2">
        <f t="shared" ca="1" si="40"/>
        <v>675832.71231997001</v>
      </c>
    </row>
    <row r="83" spans="4:28" x14ac:dyDescent="0.25">
      <c r="D83" s="4">
        <v>76</v>
      </c>
      <c r="E83" s="2">
        <f t="shared" ca="1" si="25"/>
        <v>847</v>
      </c>
      <c r="F83" s="5">
        <f t="shared" ca="1" si="30"/>
        <v>1.1710000000000065</v>
      </c>
      <c r="G83" s="2">
        <f t="shared" ca="1" si="31"/>
        <v>991.83700000000545</v>
      </c>
      <c r="H83" s="6">
        <f t="shared" ca="1" si="26"/>
        <v>56.000000000000014</v>
      </c>
      <c r="I83" s="5">
        <f t="shared" ca="1" si="32"/>
        <v>0.17666666666666472</v>
      </c>
      <c r="J83" s="13">
        <f t="shared" ca="1" si="33"/>
        <v>9</v>
      </c>
      <c r="K83" s="2">
        <f t="shared" ca="1" si="34"/>
        <v>8926.5330000000486</v>
      </c>
      <c r="L83" s="11">
        <f t="shared" ca="1" si="41"/>
        <v>1970349.4896250048</v>
      </c>
      <c r="M83" s="2">
        <f t="shared" ca="1" si="35"/>
        <v>3017.1681540000168</v>
      </c>
      <c r="N83" s="2">
        <f t="shared" ca="1" si="36"/>
        <v>885.30660000000978</v>
      </c>
      <c r="O83" s="16">
        <f t="shared" ca="1" si="37"/>
        <v>529.4133468000058</v>
      </c>
      <c r="P83" s="11">
        <f t="shared" ca="1" si="42"/>
        <v>104572.1989591506</v>
      </c>
      <c r="Q83" s="2">
        <f t="shared" ca="1" si="43"/>
        <v>3902.4747540000267</v>
      </c>
      <c r="R83" s="11">
        <f t="shared" ca="1" si="38"/>
        <v>840848.0254182528</v>
      </c>
      <c r="S83" s="2"/>
      <c r="W83" s="5">
        <f t="shared" ca="1" si="39"/>
        <v>1</v>
      </c>
      <c r="Y83" s="12">
        <f t="shared" ca="1" si="44"/>
        <v>-71000</v>
      </c>
      <c r="Z83" s="12">
        <f t="shared" ca="1" si="45"/>
        <v>-90112.838344282703</v>
      </c>
      <c r="AA83" s="2">
        <f t="shared" ca="1" si="46"/>
        <v>679735.1870739701</v>
      </c>
      <c r="AB83" s="2">
        <f t="shared" ca="1" si="40"/>
        <v>679735.1870739701</v>
      </c>
    </row>
    <row r="84" spans="4:28" x14ac:dyDescent="0.25">
      <c r="D84" s="4">
        <v>77</v>
      </c>
      <c r="E84" s="2">
        <f t="shared" ca="1" si="25"/>
        <v>847</v>
      </c>
      <c r="F84" s="5">
        <f t="shared" ca="1" si="30"/>
        <v>1.1732500000000066</v>
      </c>
      <c r="G84" s="2">
        <f t="shared" ca="1" si="31"/>
        <v>993.74275000000557</v>
      </c>
      <c r="H84" s="6">
        <f t="shared" ca="1" si="26"/>
        <v>56.000000000000014</v>
      </c>
      <c r="I84" s="5">
        <f t="shared" ca="1" si="32"/>
        <v>0.16583333333333139</v>
      </c>
      <c r="J84" s="13">
        <f t="shared" ca="1" si="33"/>
        <v>9</v>
      </c>
      <c r="K84" s="2">
        <f t="shared" ca="1" si="34"/>
        <v>8943.6847500000495</v>
      </c>
      <c r="L84" s="11">
        <f t="shared" ca="1" si="41"/>
        <v>1979293.1743750048</v>
      </c>
      <c r="M84" s="2">
        <f t="shared" ca="1" si="35"/>
        <v>3022.9654455000168</v>
      </c>
      <c r="N84" s="2">
        <f t="shared" ca="1" si="36"/>
        <v>888.73695000000998</v>
      </c>
      <c r="O84" s="16">
        <f t="shared" ca="1" si="37"/>
        <v>531.46469610000588</v>
      </c>
      <c r="P84" s="11">
        <f t="shared" ca="1" si="42"/>
        <v>105103.66365525061</v>
      </c>
      <c r="Q84" s="2">
        <f t="shared" ca="1" si="43"/>
        <v>3911.7023955000268</v>
      </c>
      <c r="R84" s="11">
        <f t="shared" ca="1" si="38"/>
        <v>844759.72781375283</v>
      </c>
      <c r="S84" s="2"/>
      <c r="W84" s="5">
        <f t="shared" ca="1" si="39"/>
        <v>1</v>
      </c>
      <c r="Y84" s="12">
        <f t="shared" ca="1" si="44"/>
        <v>-71000</v>
      </c>
      <c r="Z84" s="12">
        <f t="shared" ca="1" si="45"/>
        <v>-90112.838344282703</v>
      </c>
      <c r="AA84" s="2">
        <f t="shared" ca="1" si="46"/>
        <v>683646.88946947013</v>
      </c>
      <c r="AB84" s="2">
        <f t="shared" ca="1" si="40"/>
        <v>683646.88946947013</v>
      </c>
    </row>
    <row r="85" spans="4:28" x14ac:dyDescent="0.25">
      <c r="D85" s="4">
        <v>78</v>
      </c>
      <c r="E85" s="2">
        <f t="shared" ref="E85:E127" ca="1" si="47">E84</f>
        <v>847</v>
      </c>
      <c r="F85" s="5">
        <f t="shared" ca="1" si="30"/>
        <v>1.1755000000000067</v>
      </c>
      <c r="G85" s="2">
        <f t="shared" ca="1" si="31"/>
        <v>995.64850000000558</v>
      </c>
      <c r="H85" s="6">
        <f t="shared" ref="H85:H127" ca="1" si="48">H84</f>
        <v>56.000000000000014</v>
      </c>
      <c r="I85" s="5">
        <f t="shared" ca="1" si="32"/>
        <v>0.15499999999999806</v>
      </c>
      <c r="J85" s="13">
        <f t="shared" ca="1" si="33"/>
        <v>8</v>
      </c>
      <c r="K85" s="2">
        <f t="shared" ca="1" si="34"/>
        <v>7965.1880000000447</v>
      </c>
      <c r="L85" s="11">
        <f t="shared" ca="1" si="41"/>
        <v>1987258.3623750049</v>
      </c>
      <c r="M85" s="2">
        <f t="shared" ca="1" si="35"/>
        <v>2692.2335440000152</v>
      </c>
      <c r="N85" s="2">
        <f t="shared" ca="1" si="36"/>
        <v>793.03760000000898</v>
      </c>
      <c r="O85" s="16">
        <f t="shared" ca="1" si="37"/>
        <v>474.23648480000531</v>
      </c>
      <c r="P85" s="11">
        <f t="shared" ca="1" si="42"/>
        <v>105577.90014005061</v>
      </c>
      <c r="Q85" s="2">
        <f t="shared" ca="1" si="43"/>
        <v>3485.2711440000239</v>
      </c>
      <c r="R85" s="11">
        <f t="shared" ca="1" si="38"/>
        <v>848244.99895775283</v>
      </c>
      <c r="S85" s="2"/>
      <c r="W85" s="5">
        <f t="shared" ca="1" si="39"/>
        <v>1</v>
      </c>
      <c r="Y85" s="12">
        <f t="shared" ca="1" si="44"/>
        <v>-71000</v>
      </c>
      <c r="Z85" s="12">
        <f t="shared" ca="1" si="45"/>
        <v>-90112.838344282703</v>
      </c>
      <c r="AA85" s="2">
        <f t="shared" ca="1" si="46"/>
        <v>687132.16061347013</v>
      </c>
      <c r="AB85" s="2">
        <f t="shared" ca="1" si="40"/>
        <v>687132.16061347013</v>
      </c>
    </row>
    <row r="86" spans="4:28" x14ac:dyDescent="0.25">
      <c r="D86" s="4">
        <v>79</v>
      </c>
      <c r="E86" s="2">
        <f t="shared" ca="1" si="47"/>
        <v>847</v>
      </c>
      <c r="F86" s="5">
        <f t="shared" ca="1" si="30"/>
        <v>1.1777500000000067</v>
      </c>
      <c r="G86" s="2">
        <f t="shared" ca="1" si="31"/>
        <v>997.55425000000571</v>
      </c>
      <c r="H86" s="6">
        <f t="shared" ca="1" si="48"/>
        <v>56.000000000000014</v>
      </c>
      <c r="I86" s="5">
        <f t="shared" ca="1" si="32"/>
        <v>0.14416666666666472</v>
      </c>
      <c r="J86" s="13">
        <f t="shared" ca="1" si="33"/>
        <v>8</v>
      </c>
      <c r="K86" s="2">
        <f t="shared" ca="1" si="34"/>
        <v>7980.4340000000457</v>
      </c>
      <c r="L86" s="11">
        <f t="shared" ca="1" si="41"/>
        <v>1995238.796375005</v>
      </c>
      <c r="M86" s="2">
        <f t="shared" ca="1" si="35"/>
        <v>2697.3866920000155</v>
      </c>
      <c r="N86" s="2">
        <f t="shared" ca="1" si="36"/>
        <v>796.08680000000913</v>
      </c>
      <c r="O86" s="16">
        <f t="shared" ca="1" si="37"/>
        <v>476.05990640000545</v>
      </c>
      <c r="P86" s="11">
        <f t="shared" ca="1" si="42"/>
        <v>106053.96004645062</v>
      </c>
      <c r="Q86" s="2">
        <f t="shared" ca="1" si="43"/>
        <v>3493.4734920000246</v>
      </c>
      <c r="R86" s="11">
        <f t="shared" ca="1" si="38"/>
        <v>851738.47244975285</v>
      </c>
      <c r="S86" s="2"/>
      <c r="W86" s="5">
        <f t="shared" ca="1" si="39"/>
        <v>1</v>
      </c>
      <c r="Y86" s="12">
        <f t="shared" ca="1" si="44"/>
        <v>-71000</v>
      </c>
      <c r="Z86" s="12">
        <f t="shared" ca="1" si="45"/>
        <v>-90112.838344282703</v>
      </c>
      <c r="AA86" s="2">
        <f t="shared" ca="1" si="46"/>
        <v>690625.63410547015</v>
      </c>
      <c r="AB86" s="2">
        <f t="shared" ca="1" si="40"/>
        <v>690625.63410547015</v>
      </c>
    </row>
    <row r="87" spans="4:28" x14ac:dyDescent="0.25">
      <c r="D87" s="4">
        <v>80</v>
      </c>
      <c r="E87" s="2">
        <f t="shared" ca="1" si="47"/>
        <v>847</v>
      </c>
      <c r="F87" s="5">
        <f t="shared" ca="1" si="30"/>
        <v>1.1800000000000068</v>
      </c>
      <c r="G87" s="2">
        <f t="shared" ca="1" si="31"/>
        <v>999.46000000000572</v>
      </c>
      <c r="H87" s="6">
        <f t="shared" ca="1" si="48"/>
        <v>56.000000000000014</v>
      </c>
      <c r="I87" s="5">
        <f t="shared" ca="1" si="32"/>
        <v>0.13333333333333139</v>
      </c>
      <c r="J87" s="13">
        <f t="shared" ca="1" si="33"/>
        <v>7</v>
      </c>
      <c r="K87" s="2">
        <f t="shared" ca="1" si="34"/>
        <v>6996.2200000000403</v>
      </c>
      <c r="L87" s="11">
        <f t="shared" ca="1" si="41"/>
        <v>2002235.016375005</v>
      </c>
      <c r="M87" s="2">
        <f t="shared" ca="1" si="35"/>
        <v>2364.7223600000139</v>
      </c>
      <c r="N87" s="2">
        <f t="shared" ca="1" si="36"/>
        <v>699.2440000000081</v>
      </c>
      <c r="O87" s="16">
        <f t="shared" ca="1" si="37"/>
        <v>418.14791200000479</v>
      </c>
      <c r="P87" s="11">
        <f t="shared" ca="1" si="42"/>
        <v>106472.10795845062</v>
      </c>
      <c r="Q87" s="2">
        <f t="shared" ca="1" si="43"/>
        <v>3063.9663600000222</v>
      </c>
      <c r="R87" s="11">
        <f t="shared" ca="1" si="38"/>
        <v>854802.43880975293</v>
      </c>
      <c r="S87" s="2"/>
      <c r="W87" s="5">
        <f t="shared" ca="1" si="39"/>
        <v>1</v>
      </c>
      <c r="Y87" s="12">
        <f t="shared" ca="1" si="44"/>
        <v>-71000</v>
      </c>
      <c r="Z87" s="12">
        <f t="shared" ca="1" si="45"/>
        <v>-90112.838344282703</v>
      </c>
      <c r="AA87" s="2">
        <f t="shared" ca="1" si="46"/>
        <v>693689.60046547023</v>
      </c>
      <c r="AB87" s="2">
        <f t="shared" ca="1" si="40"/>
        <v>693689.60046547023</v>
      </c>
    </row>
    <row r="88" spans="4:28" x14ac:dyDescent="0.25">
      <c r="D88" s="4">
        <v>81</v>
      </c>
      <c r="E88" s="2">
        <f t="shared" ca="1" si="47"/>
        <v>847</v>
      </c>
      <c r="F88" s="5">
        <f t="shared" ca="1" si="30"/>
        <v>1.1822500000000069</v>
      </c>
      <c r="G88" s="2">
        <f t="shared" ca="1" si="31"/>
        <v>1001.3657500000058</v>
      </c>
      <c r="H88" s="6">
        <f t="shared" ca="1" si="48"/>
        <v>56.000000000000014</v>
      </c>
      <c r="I88" s="5">
        <f t="shared" ca="1" si="32"/>
        <v>0.12249999999999805</v>
      </c>
      <c r="J88" s="13">
        <f t="shared" ca="1" si="33"/>
        <v>6</v>
      </c>
      <c r="K88" s="2">
        <f t="shared" ca="1" si="34"/>
        <v>6008.1945000000351</v>
      </c>
      <c r="L88" s="11">
        <f t="shared" ca="1" si="41"/>
        <v>2008243.210875005</v>
      </c>
      <c r="M88" s="2">
        <f t="shared" ca="1" si="35"/>
        <v>2030.7697410000119</v>
      </c>
      <c r="N88" s="2">
        <f t="shared" ca="1" si="36"/>
        <v>601.63890000000708</v>
      </c>
      <c r="O88" s="16">
        <f t="shared" ca="1" si="37"/>
        <v>359.78006220000418</v>
      </c>
      <c r="P88" s="11">
        <f t="shared" ca="1" si="42"/>
        <v>106831.88802065063</v>
      </c>
      <c r="Q88" s="2">
        <f t="shared" ca="1" si="43"/>
        <v>2632.4086410000191</v>
      </c>
      <c r="R88" s="11">
        <f t="shared" ca="1" si="38"/>
        <v>857434.84745075298</v>
      </c>
      <c r="S88" s="2"/>
      <c r="W88" s="5">
        <f t="shared" ca="1" si="39"/>
        <v>1</v>
      </c>
      <c r="Y88" s="12">
        <f t="shared" ca="1" si="44"/>
        <v>-71000</v>
      </c>
      <c r="Z88" s="12">
        <f t="shared" ca="1" si="45"/>
        <v>-90112.838344282703</v>
      </c>
      <c r="AA88" s="2">
        <f t="shared" ca="1" si="46"/>
        <v>696322.00910647027</v>
      </c>
      <c r="AB88" s="2">
        <f t="shared" ca="1" si="40"/>
        <v>696322.00910647027</v>
      </c>
    </row>
    <row r="89" spans="4:28" x14ac:dyDescent="0.25">
      <c r="D89" s="4">
        <v>82</v>
      </c>
      <c r="E89" s="2">
        <f t="shared" ca="1" si="47"/>
        <v>847</v>
      </c>
      <c r="F89" s="5">
        <f t="shared" ca="1" si="30"/>
        <v>1.184500000000007</v>
      </c>
      <c r="G89" s="2">
        <f t="shared" ca="1" si="31"/>
        <v>1003.271500000006</v>
      </c>
      <c r="H89" s="6">
        <f t="shared" ca="1" si="48"/>
        <v>56.000000000000014</v>
      </c>
      <c r="I89" s="5">
        <f t="shared" ca="1" si="32"/>
        <v>0.11166666666666472</v>
      </c>
      <c r="J89" s="13">
        <f t="shared" ca="1" si="33"/>
        <v>6</v>
      </c>
      <c r="K89" s="2">
        <f t="shared" ca="1" si="34"/>
        <v>6019.6290000000354</v>
      </c>
      <c r="L89" s="11">
        <f t="shared" ca="1" si="41"/>
        <v>2014262.839875005</v>
      </c>
      <c r="M89" s="2">
        <f t="shared" ca="1" si="35"/>
        <v>2034.6346020000121</v>
      </c>
      <c r="N89" s="2">
        <f t="shared" ca="1" si="36"/>
        <v>603.92580000000714</v>
      </c>
      <c r="O89" s="16">
        <f t="shared" ca="1" si="37"/>
        <v>361.14762840000424</v>
      </c>
      <c r="P89" s="11">
        <f t="shared" ca="1" si="42"/>
        <v>107193.03564905064</v>
      </c>
      <c r="Q89" s="2">
        <f t="shared" ca="1" si="43"/>
        <v>2638.5604020000192</v>
      </c>
      <c r="R89" s="11">
        <f t="shared" ca="1" si="38"/>
        <v>860073.40785275295</v>
      </c>
      <c r="S89" s="2"/>
      <c r="W89" s="5">
        <f t="shared" ca="1" si="39"/>
        <v>1</v>
      </c>
      <c r="Y89" s="12">
        <f t="shared" ca="1" si="44"/>
        <v>-71000</v>
      </c>
      <c r="Z89" s="12">
        <f t="shared" ca="1" si="45"/>
        <v>-90112.838344282703</v>
      </c>
      <c r="AA89" s="2">
        <f t="shared" ca="1" si="46"/>
        <v>698960.56950847025</v>
      </c>
      <c r="AB89" s="2">
        <f t="shared" ca="1" si="40"/>
        <v>698960.56950847025</v>
      </c>
    </row>
    <row r="90" spans="4:28" x14ac:dyDescent="0.25">
      <c r="D90" s="4">
        <v>83</v>
      </c>
      <c r="E90" s="2">
        <f t="shared" ca="1" si="47"/>
        <v>847</v>
      </c>
      <c r="F90" s="5">
        <f t="shared" ca="1" si="30"/>
        <v>1.1867500000000071</v>
      </c>
      <c r="G90" s="2">
        <f t="shared" ca="1" si="31"/>
        <v>1005.177250000006</v>
      </c>
      <c r="H90" s="6">
        <f t="shared" ca="1" si="48"/>
        <v>56.000000000000014</v>
      </c>
      <c r="I90" s="5">
        <f t="shared" ca="1" si="32"/>
        <v>0.10083333333333139</v>
      </c>
      <c r="J90" s="13">
        <f t="shared" ca="1" si="33"/>
        <v>5</v>
      </c>
      <c r="K90" s="2">
        <f t="shared" ca="1" si="34"/>
        <v>5025.8862500000296</v>
      </c>
      <c r="L90" s="11">
        <f t="shared" ca="1" si="41"/>
        <v>2019288.7261250049</v>
      </c>
      <c r="M90" s="2">
        <f t="shared" ca="1" si="35"/>
        <v>1698.7495525000102</v>
      </c>
      <c r="N90" s="2">
        <f t="shared" ca="1" si="36"/>
        <v>505.17725000000593</v>
      </c>
      <c r="O90" s="16">
        <f t="shared" ca="1" si="37"/>
        <v>302.09599550000354</v>
      </c>
      <c r="P90" s="11">
        <f t="shared" ca="1" si="42"/>
        <v>107495.13164455064</v>
      </c>
      <c r="Q90" s="2">
        <f t="shared" ca="1" si="43"/>
        <v>2203.926802500016</v>
      </c>
      <c r="R90" s="11">
        <f t="shared" ca="1" si="38"/>
        <v>862277.33465525298</v>
      </c>
      <c r="S90" s="2"/>
      <c r="W90" s="5">
        <f t="shared" ca="1" si="39"/>
        <v>1</v>
      </c>
      <c r="Y90" s="12">
        <f t="shared" ca="1" si="44"/>
        <v>-71000</v>
      </c>
      <c r="Z90" s="12">
        <f t="shared" ca="1" si="45"/>
        <v>-90112.838344282703</v>
      </c>
      <c r="AA90" s="2">
        <f t="shared" ca="1" si="46"/>
        <v>701164.49631097028</v>
      </c>
      <c r="AB90" s="2">
        <f t="shared" ca="1" si="40"/>
        <v>701164.49631097028</v>
      </c>
    </row>
    <row r="91" spans="4:28" x14ac:dyDescent="0.25">
      <c r="D91" s="4">
        <v>84</v>
      </c>
      <c r="E91" s="2">
        <f t="shared" ca="1" si="47"/>
        <v>847</v>
      </c>
      <c r="F91" s="5">
        <f t="shared" ca="1" si="30"/>
        <v>1.1890000000000072</v>
      </c>
      <c r="G91" s="2">
        <f t="shared" ca="1" si="31"/>
        <v>1007.0830000000061</v>
      </c>
      <c r="H91" s="6">
        <f t="shared" ca="1" si="48"/>
        <v>56.000000000000014</v>
      </c>
      <c r="I91" s="5">
        <f t="shared" ca="1" si="32"/>
        <v>8.9999999999998054E-2</v>
      </c>
      <c r="J91" s="13">
        <f t="shared" ca="1" si="33"/>
        <v>5</v>
      </c>
      <c r="K91" s="2">
        <f t="shared" ca="1" si="34"/>
        <v>5035.4150000000309</v>
      </c>
      <c r="L91" s="11">
        <f t="shared" ca="1" si="41"/>
        <v>2024324.141125005</v>
      </c>
      <c r="M91" s="2">
        <f t="shared" ca="1" si="35"/>
        <v>1701.9702700000105</v>
      </c>
      <c r="N91" s="2">
        <f t="shared" ca="1" si="36"/>
        <v>507.08300000000622</v>
      </c>
      <c r="O91" s="16">
        <f t="shared" ca="1" si="37"/>
        <v>303.2356340000037</v>
      </c>
      <c r="P91" s="11">
        <f t="shared" ca="1" si="42"/>
        <v>107798.36727855064</v>
      </c>
      <c r="Q91" s="2">
        <f t="shared" ca="1" si="43"/>
        <v>2209.0532700000167</v>
      </c>
      <c r="R91" s="11">
        <f t="shared" ca="1" si="38"/>
        <v>864486.38792525302</v>
      </c>
      <c r="S91" s="2"/>
      <c r="W91" s="5">
        <f t="shared" ca="1" si="39"/>
        <v>1</v>
      </c>
      <c r="Y91" s="12">
        <f t="shared" ca="1" si="44"/>
        <v>-71000</v>
      </c>
      <c r="Z91" s="12">
        <f t="shared" ca="1" si="45"/>
        <v>-90112.838344282703</v>
      </c>
      <c r="AA91" s="2">
        <f t="shared" ca="1" si="46"/>
        <v>703373.54958097031</v>
      </c>
      <c r="AB91" s="2">
        <f t="shared" ca="1" si="40"/>
        <v>703373.54958097031</v>
      </c>
    </row>
    <row r="92" spans="4:28" x14ac:dyDescent="0.25">
      <c r="D92" s="4">
        <v>85</v>
      </c>
      <c r="E92" s="2">
        <f t="shared" ca="1" si="47"/>
        <v>847</v>
      </c>
      <c r="F92" s="5">
        <f t="shared" ca="1" si="30"/>
        <v>1.1912500000000072</v>
      </c>
      <c r="G92" s="2">
        <f t="shared" ca="1" si="31"/>
        <v>1008.9887500000061</v>
      </c>
      <c r="H92" s="6">
        <f t="shared" ca="1" si="48"/>
        <v>56.000000000000014</v>
      </c>
      <c r="I92" s="5">
        <f t="shared" ca="1" si="32"/>
        <v>7.916666666666472E-2</v>
      </c>
      <c r="J92" s="13">
        <f t="shared" ca="1" si="33"/>
        <v>4</v>
      </c>
      <c r="K92" s="2">
        <f t="shared" ca="1" si="34"/>
        <v>4035.9550000000245</v>
      </c>
      <c r="L92" s="11">
        <f t="shared" ca="1" si="41"/>
        <v>2028360.096125005</v>
      </c>
      <c r="M92" s="2">
        <f t="shared" ca="1" si="35"/>
        <v>1364.1527900000083</v>
      </c>
      <c r="N92" s="2">
        <f t="shared" ca="1" si="36"/>
        <v>407.19100000000492</v>
      </c>
      <c r="O92" s="16">
        <f t="shared" ca="1" si="37"/>
        <v>243.50021800000292</v>
      </c>
      <c r="P92" s="11">
        <f t="shared" ca="1" si="42"/>
        <v>108041.86749655064</v>
      </c>
      <c r="Q92" s="2">
        <f t="shared" ca="1" si="43"/>
        <v>1771.3437900000131</v>
      </c>
      <c r="R92" s="11">
        <f t="shared" ca="1" si="38"/>
        <v>866257.73171525297</v>
      </c>
      <c r="S92" s="2"/>
      <c r="W92" s="5">
        <f t="shared" ca="1" si="39"/>
        <v>1</v>
      </c>
      <c r="Y92" s="12">
        <f t="shared" ca="1" si="44"/>
        <v>-71000</v>
      </c>
      <c r="Z92" s="12">
        <f t="shared" ca="1" si="45"/>
        <v>-90112.838344282703</v>
      </c>
      <c r="AA92" s="2">
        <f t="shared" ca="1" si="46"/>
        <v>705144.89337097027</v>
      </c>
      <c r="AB92" s="2">
        <f t="shared" ca="1" si="40"/>
        <v>705144.89337097027</v>
      </c>
    </row>
    <row r="93" spans="4:28" x14ac:dyDescent="0.25">
      <c r="D93" s="4">
        <v>86</v>
      </c>
      <c r="E93" s="2">
        <f t="shared" ca="1" si="47"/>
        <v>847</v>
      </c>
      <c r="F93" s="5">
        <f t="shared" ca="1" si="30"/>
        <v>1.1935000000000073</v>
      </c>
      <c r="G93" s="2">
        <f t="shared" ca="1" si="31"/>
        <v>1010.8945000000062</v>
      </c>
      <c r="H93" s="6">
        <f t="shared" ca="1" si="48"/>
        <v>56.000000000000014</v>
      </c>
      <c r="I93" s="5">
        <f t="shared" ca="1" si="32"/>
        <v>6.8333333333331386E-2</v>
      </c>
      <c r="J93" s="13">
        <f t="shared" ca="1" si="33"/>
        <v>3</v>
      </c>
      <c r="K93" s="2">
        <f t="shared" ca="1" si="34"/>
        <v>3032.6835000000187</v>
      </c>
      <c r="L93" s="11">
        <f t="shared" ca="1" si="41"/>
        <v>2031392.7796250051</v>
      </c>
      <c r="M93" s="2">
        <f t="shared" ca="1" si="35"/>
        <v>1025.0470230000064</v>
      </c>
      <c r="N93" s="2">
        <f t="shared" ca="1" si="36"/>
        <v>306.53670000000375</v>
      </c>
      <c r="O93" s="16">
        <f t="shared" ca="1" si="37"/>
        <v>183.30894660000223</v>
      </c>
      <c r="P93" s="11">
        <f t="shared" ca="1" si="42"/>
        <v>108225.17644315065</v>
      </c>
      <c r="Q93" s="2">
        <f t="shared" ca="1" si="43"/>
        <v>1331.5837230000102</v>
      </c>
      <c r="R93" s="11">
        <f t="shared" ca="1" si="38"/>
        <v>867589.31543825299</v>
      </c>
      <c r="S93" s="2"/>
      <c r="W93" s="5">
        <f t="shared" ca="1" si="39"/>
        <v>1</v>
      </c>
      <c r="Y93" s="12">
        <f t="shared" ca="1" si="44"/>
        <v>-71000</v>
      </c>
      <c r="Z93" s="12">
        <f t="shared" ca="1" si="45"/>
        <v>-90112.838344282703</v>
      </c>
      <c r="AA93" s="2">
        <f t="shared" ca="1" si="46"/>
        <v>706476.47709397029</v>
      </c>
      <c r="AB93" s="2">
        <f t="shared" ca="1" si="40"/>
        <v>706476.47709397029</v>
      </c>
    </row>
    <row r="94" spans="4:28" x14ac:dyDescent="0.25">
      <c r="D94" s="4">
        <v>87</v>
      </c>
      <c r="E94" s="2">
        <f t="shared" ca="1" si="47"/>
        <v>847</v>
      </c>
      <c r="F94" s="5">
        <f t="shared" ca="1" si="30"/>
        <v>1.1957500000000074</v>
      </c>
      <c r="G94" s="2">
        <f t="shared" ca="1" si="31"/>
        <v>1012.8002500000063</v>
      </c>
      <c r="H94" s="6">
        <f t="shared" ca="1" si="48"/>
        <v>56.000000000000014</v>
      </c>
      <c r="I94" s="5">
        <f t="shared" ca="1" si="32"/>
        <v>5.7499999999998053E-2</v>
      </c>
      <c r="J94" s="13">
        <f t="shared" ca="1" si="33"/>
        <v>3</v>
      </c>
      <c r="K94" s="2">
        <f t="shared" ca="1" si="34"/>
        <v>3038.4007500000189</v>
      </c>
      <c r="L94" s="11">
        <f t="shared" ca="1" si="41"/>
        <v>2034431.1803750051</v>
      </c>
      <c r="M94" s="2">
        <f t="shared" ca="1" si="35"/>
        <v>1026.9794535000065</v>
      </c>
      <c r="N94" s="2">
        <f t="shared" ca="1" si="36"/>
        <v>307.68015000000378</v>
      </c>
      <c r="O94" s="16">
        <f t="shared" ca="1" si="37"/>
        <v>183.99272970000226</v>
      </c>
      <c r="P94" s="11">
        <f t="shared" ca="1" si="42"/>
        <v>108409.16917285064</v>
      </c>
      <c r="Q94" s="2">
        <f t="shared" ca="1" si="43"/>
        <v>1334.6596035000102</v>
      </c>
      <c r="R94" s="11">
        <f t="shared" ca="1" si="38"/>
        <v>868923.97504175303</v>
      </c>
      <c r="S94" s="2"/>
      <c r="W94" s="5">
        <f t="shared" ca="1" si="39"/>
        <v>1</v>
      </c>
      <c r="Y94" s="12">
        <f t="shared" ca="1" si="44"/>
        <v>-71000</v>
      </c>
      <c r="Z94" s="12">
        <f t="shared" ca="1" si="45"/>
        <v>-90112.838344282703</v>
      </c>
      <c r="AA94" s="2">
        <f t="shared" ca="1" si="46"/>
        <v>707811.13669747033</v>
      </c>
      <c r="AB94" s="2">
        <f t="shared" ca="1" si="40"/>
        <v>707811.13669747033</v>
      </c>
    </row>
    <row r="95" spans="4:28" x14ac:dyDescent="0.25">
      <c r="D95" s="4">
        <v>88</v>
      </c>
      <c r="E95" s="2">
        <f t="shared" ca="1" si="47"/>
        <v>847</v>
      </c>
      <c r="F95" s="5">
        <f t="shared" ca="1" si="30"/>
        <v>1.1980000000000075</v>
      </c>
      <c r="G95" s="2">
        <f t="shared" ca="1" si="31"/>
        <v>1014.7060000000064</v>
      </c>
      <c r="H95" s="6">
        <f t="shared" ca="1" si="48"/>
        <v>56.000000000000014</v>
      </c>
      <c r="I95" s="5">
        <f t="shared" ca="1" si="32"/>
        <v>4.6666666666664719E-2</v>
      </c>
      <c r="J95" s="13">
        <f t="shared" ca="1" si="33"/>
        <v>2</v>
      </c>
      <c r="K95" s="2">
        <f t="shared" ca="1" si="34"/>
        <v>2029.4120000000128</v>
      </c>
      <c r="L95" s="11">
        <f t="shared" ca="1" si="41"/>
        <v>2036460.5923750051</v>
      </c>
      <c r="M95" s="2">
        <f t="shared" ca="1" si="35"/>
        <v>685.94125600000439</v>
      </c>
      <c r="N95" s="2">
        <f t="shared" ca="1" si="36"/>
        <v>205.88240000000258</v>
      </c>
      <c r="O95" s="16">
        <f t="shared" ca="1" si="37"/>
        <v>123.11767520000153</v>
      </c>
      <c r="P95" s="11">
        <f t="shared" ca="1" si="42"/>
        <v>108532.28684805064</v>
      </c>
      <c r="Q95" s="2">
        <f t="shared" ca="1" si="43"/>
        <v>891.82365600000696</v>
      </c>
      <c r="R95" s="11">
        <f t="shared" ca="1" si="38"/>
        <v>869815.79869775299</v>
      </c>
      <c r="S95" s="2"/>
      <c r="W95" s="5">
        <f t="shared" ca="1" si="39"/>
        <v>1</v>
      </c>
      <c r="Y95" s="12">
        <f t="shared" ca="1" si="44"/>
        <v>-71000</v>
      </c>
      <c r="Z95" s="12">
        <f t="shared" ca="1" si="45"/>
        <v>-90112.838344282703</v>
      </c>
      <c r="AA95" s="2">
        <f t="shared" ca="1" si="46"/>
        <v>708702.96035347029</v>
      </c>
      <c r="AB95" s="2">
        <f t="shared" ca="1" si="40"/>
        <v>708702.96035347029</v>
      </c>
    </row>
    <row r="96" spans="4:28" x14ac:dyDescent="0.25">
      <c r="D96" s="4">
        <v>89</v>
      </c>
      <c r="E96" s="2">
        <f t="shared" ca="1" si="47"/>
        <v>847</v>
      </c>
      <c r="F96" s="5">
        <f t="shared" ca="1" si="30"/>
        <v>1.2002500000000076</v>
      </c>
      <c r="G96" s="2">
        <f t="shared" ca="1" si="31"/>
        <v>1016.6117500000064</v>
      </c>
      <c r="H96" s="6">
        <f t="shared" ca="1" si="48"/>
        <v>56.000000000000014</v>
      </c>
      <c r="I96" s="5">
        <f t="shared" ca="1" si="32"/>
        <v>3.5833333333331385E-2</v>
      </c>
      <c r="J96" s="13">
        <f t="shared" ca="1" si="33"/>
        <v>2</v>
      </c>
      <c r="K96" s="2">
        <f t="shared" ca="1" si="34"/>
        <v>2033.2235000000128</v>
      </c>
      <c r="L96" s="11">
        <f t="shared" ca="1" si="41"/>
        <v>2038493.8158750052</v>
      </c>
      <c r="M96" s="2">
        <f t="shared" ca="1" si="35"/>
        <v>687.22954300000436</v>
      </c>
      <c r="N96" s="2">
        <f t="shared" ca="1" si="36"/>
        <v>206.64470000000256</v>
      </c>
      <c r="O96" s="16">
        <f t="shared" ca="1" si="37"/>
        <v>123.57353060000153</v>
      </c>
      <c r="P96" s="11">
        <f t="shared" ca="1" si="42"/>
        <v>108655.86037865064</v>
      </c>
      <c r="Q96" s="2">
        <f t="shared" ca="1" si="43"/>
        <v>893.87424300000691</v>
      </c>
      <c r="R96" s="11">
        <f t="shared" ca="1" si="38"/>
        <v>870709.67294075305</v>
      </c>
      <c r="S96" s="2"/>
      <c r="W96" s="5">
        <f t="shared" ca="1" si="39"/>
        <v>1</v>
      </c>
      <c r="Y96" s="12">
        <f t="shared" ca="1" si="44"/>
        <v>-71000</v>
      </c>
      <c r="Z96" s="12">
        <f t="shared" ca="1" si="45"/>
        <v>-90112.838344282703</v>
      </c>
      <c r="AA96" s="2">
        <f t="shared" ca="1" si="46"/>
        <v>709596.83459647035</v>
      </c>
      <c r="AB96" s="2">
        <f t="shared" ca="1" si="40"/>
        <v>709596.83459647035</v>
      </c>
    </row>
    <row r="97" spans="4:28" x14ac:dyDescent="0.25">
      <c r="D97" s="4">
        <v>90</v>
      </c>
      <c r="E97" s="2">
        <f t="shared" ca="1" si="47"/>
        <v>847</v>
      </c>
      <c r="F97" s="5">
        <f t="shared" ca="1" si="30"/>
        <v>1.2025000000000077</v>
      </c>
      <c r="G97" s="2">
        <f t="shared" ca="1" si="31"/>
        <v>1018.5175000000065</v>
      </c>
      <c r="H97" s="6">
        <f t="shared" ca="1" si="48"/>
        <v>56.000000000000014</v>
      </c>
      <c r="I97" s="5">
        <f t="shared" ca="1" si="32"/>
        <v>2.4999999999998052E-2</v>
      </c>
      <c r="J97" s="13">
        <f t="shared" ca="1" si="33"/>
        <v>1</v>
      </c>
      <c r="K97" s="2">
        <f t="shared" ca="1" si="34"/>
        <v>1018.5175000000065</v>
      </c>
      <c r="L97" s="11">
        <f t="shared" ca="1" si="41"/>
        <v>2039512.3333750053</v>
      </c>
      <c r="M97" s="2">
        <f t="shared" ca="1" si="35"/>
        <v>344.25891500000222</v>
      </c>
      <c r="N97" s="2">
        <f t="shared" ca="1" si="36"/>
        <v>103.70350000000131</v>
      </c>
      <c r="O97" s="16">
        <f t="shared" ca="1" si="37"/>
        <v>62.014693000000776</v>
      </c>
      <c r="P97" s="11">
        <f t="shared" ca="1" si="42"/>
        <v>108717.87507165065</v>
      </c>
      <c r="Q97" s="2">
        <f t="shared" ca="1" si="43"/>
        <v>447.96241500000355</v>
      </c>
      <c r="R97" s="11">
        <f t="shared" ca="1" si="38"/>
        <v>871157.63535575301</v>
      </c>
      <c r="S97" s="2"/>
      <c r="W97" s="5">
        <f t="shared" ca="1" si="39"/>
        <v>1</v>
      </c>
      <c r="Y97" s="12">
        <f t="shared" ca="1" si="44"/>
        <v>-71000</v>
      </c>
      <c r="Z97" s="12">
        <f t="shared" ca="1" si="45"/>
        <v>-90112.838344282703</v>
      </c>
      <c r="AA97" s="2">
        <f t="shared" ca="1" si="46"/>
        <v>710044.79701147031</v>
      </c>
      <c r="AB97" s="2">
        <f t="shared" ca="1" si="40"/>
        <v>710044.79701147031</v>
      </c>
    </row>
    <row r="98" spans="4:28" x14ac:dyDescent="0.25">
      <c r="D98" s="4">
        <v>91</v>
      </c>
      <c r="E98" s="2">
        <f t="shared" ca="1" si="47"/>
        <v>847</v>
      </c>
      <c r="F98" s="5">
        <f t="shared" ca="1" si="30"/>
        <v>1.2047500000000078</v>
      </c>
      <c r="G98" s="2">
        <f t="shared" ca="1" si="31"/>
        <v>1020.4232500000065</v>
      </c>
      <c r="H98" s="6">
        <f t="shared" ca="1" si="48"/>
        <v>56.000000000000014</v>
      </c>
      <c r="I98" s="5">
        <f t="shared" ca="1" si="32"/>
        <v>1.4166666666664718E-2</v>
      </c>
      <c r="J98" s="13">
        <f t="shared" ca="1" si="33"/>
        <v>0</v>
      </c>
      <c r="K98" s="2">
        <f t="shared" ca="1" si="34"/>
        <v>0</v>
      </c>
      <c r="L98" s="11">
        <f t="shared" ca="1" si="41"/>
        <v>2039512.3333750053</v>
      </c>
      <c r="M98" s="2">
        <f t="shared" ca="1" si="35"/>
        <v>0</v>
      </c>
      <c r="N98" s="2">
        <f t="shared" ca="1" si="36"/>
        <v>0</v>
      </c>
      <c r="O98" s="16">
        <f t="shared" ca="1" si="37"/>
        <v>0</v>
      </c>
      <c r="P98" s="11">
        <f t="shared" ca="1" si="42"/>
        <v>108717.87507165065</v>
      </c>
      <c r="Q98" s="2">
        <f t="shared" ca="1" si="43"/>
        <v>0</v>
      </c>
      <c r="R98" s="11">
        <f t="shared" ca="1" si="38"/>
        <v>871157.63535575301</v>
      </c>
      <c r="S98" s="2"/>
      <c r="W98" s="5">
        <f t="shared" ca="1" si="39"/>
        <v>1</v>
      </c>
      <c r="Y98" s="12">
        <f t="shared" ca="1" si="44"/>
        <v>-71000</v>
      </c>
      <c r="Z98" s="12">
        <f t="shared" ca="1" si="45"/>
        <v>-90112.838344282703</v>
      </c>
      <c r="AA98" s="2">
        <f t="shared" ca="1" si="46"/>
        <v>710044.79701147031</v>
      </c>
      <c r="AB98" s="2">
        <f t="shared" ca="1" si="40"/>
        <v>710044.79701147031</v>
      </c>
    </row>
    <row r="99" spans="4:28" x14ac:dyDescent="0.25">
      <c r="D99" s="4">
        <v>92</v>
      </c>
      <c r="E99" s="2">
        <f t="shared" ca="1" si="47"/>
        <v>847</v>
      </c>
      <c r="F99" s="5">
        <f t="shared" ca="1" si="30"/>
        <v>1.2070000000000078</v>
      </c>
      <c r="G99" s="2">
        <f t="shared" ca="1" si="31"/>
        <v>1022.3290000000067</v>
      </c>
      <c r="H99" s="6">
        <f t="shared" ca="1" si="48"/>
        <v>56.000000000000014</v>
      </c>
      <c r="I99" s="5">
        <f t="shared" ca="1" si="32"/>
        <v>3.3333333333313842E-3</v>
      </c>
      <c r="J99" s="13">
        <f t="shared" ca="1" si="33"/>
        <v>0</v>
      </c>
      <c r="K99" s="2">
        <f t="shared" ca="1" si="34"/>
        <v>0</v>
      </c>
      <c r="L99" s="11">
        <f t="shared" ca="1" si="41"/>
        <v>2039512.3333750053</v>
      </c>
      <c r="M99" s="2">
        <f t="shared" ca="1" si="35"/>
        <v>0</v>
      </c>
      <c r="N99" s="2">
        <f t="shared" ca="1" si="36"/>
        <v>0</v>
      </c>
      <c r="O99" s="16">
        <f t="shared" ca="1" si="37"/>
        <v>0</v>
      </c>
      <c r="P99" s="11">
        <f t="shared" ca="1" si="42"/>
        <v>108717.87507165065</v>
      </c>
      <c r="Q99" s="2">
        <f t="shared" ca="1" si="43"/>
        <v>0</v>
      </c>
      <c r="R99" s="11">
        <f t="shared" ca="1" si="38"/>
        <v>871157.63535575301</v>
      </c>
      <c r="S99" s="2"/>
      <c r="W99" s="5">
        <f t="shared" ca="1" si="39"/>
        <v>1</v>
      </c>
      <c r="Y99" s="12">
        <f t="shared" ca="1" si="44"/>
        <v>-71000</v>
      </c>
      <c r="Z99" s="12">
        <f t="shared" ca="1" si="45"/>
        <v>-90112.838344282703</v>
      </c>
      <c r="AA99" s="2">
        <f t="shared" ca="1" si="46"/>
        <v>710044.79701147031</v>
      </c>
      <c r="AB99" s="2">
        <f t="shared" ca="1" si="40"/>
        <v>710044.79701147031</v>
      </c>
    </row>
    <row r="100" spans="4:28" x14ac:dyDescent="0.25">
      <c r="D100" s="4">
        <v>93</v>
      </c>
      <c r="E100" s="2">
        <f t="shared" ca="1" si="47"/>
        <v>847</v>
      </c>
      <c r="F100" s="5">
        <f t="shared" ca="1" si="30"/>
        <v>1.2092500000000079</v>
      </c>
      <c r="G100" s="2">
        <f t="shared" ca="1" si="31"/>
        <v>1024.2347500000067</v>
      </c>
      <c r="H100" s="6">
        <f t="shared" ca="1" si="48"/>
        <v>56.000000000000014</v>
      </c>
      <c r="I100" s="5">
        <f t="shared" ca="1" si="32"/>
        <v>-7.5000000000019496E-3</v>
      </c>
      <c r="J100" s="13">
        <f t="shared" ca="1" si="33"/>
        <v>0</v>
      </c>
      <c r="K100" s="2">
        <f t="shared" ca="1" si="34"/>
        <v>0</v>
      </c>
      <c r="L100" s="11">
        <f t="shared" ca="1" si="41"/>
        <v>2039512.3333750053</v>
      </c>
      <c r="M100" s="2">
        <f t="shared" ca="1" si="35"/>
        <v>0</v>
      </c>
      <c r="N100" s="2">
        <f t="shared" ca="1" si="36"/>
        <v>0</v>
      </c>
      <c r="O100" s="16">
        <f t="shared" ca="1" si="37"/>
        <v>0</v>
      </c>
      <c r="P100" s="11">
        <f t="shared" ca="1" si="42"/>
        <v>108717.87507165065</v>
      </c>
      <c r="Q100" s="2">
        <f t="shared" ca="1" si="43"/>
        <v>0</v>
      </c>
      <c r="R100" s="11">
        <f t="shared" ca="1" si="38"/>
        <v>871157.63535575301</v>
      </c>
      <c r="S100" s="2"/>
      <c r="W100" s="5">
        <f t="shared" ca="1" si="39"/>
        <v>1</v>
      </c>
      <c r="Y100" s="12">
        <f t="shared" ca="1" si="44"/>
        <v>-71000</v>
      </c>
      <c r="Z100" s="12">
        <f t="shared" ca="1" si="45"/>
        <v>-90112.838344282703</v>
      </c>
      <c r="AA100" s="2">
        <f t="shared" ca="1" si="46"/>
        <v>710044.79701147031</v>
      </c>
      <c r="AB100" s="2">
        <f t="shared" ca="1" si="40"/>
        <v>710044.79701147031</v>
      </c>
    </row>
    <row r="101" spans="4:28" x14ac:dyDescent="0.25">
      <c r="D101" s="4">
        <v>94</v>
      </c>
      <c r="E101" s="2">
        <f t="shared" ca="1" si="47"/>
        <v>847</v>
      </c>
      <c r="F101" s="5">
        <f t="shared" ca="1" si="30"/>
        <v>1.211500000000008</v>
      </c>
      <c r="G101" s="2">
        <f t="shared" ca="1" si="31"/>
        <v>1026.1405000000068</v>
      </c>
      <c r="H101" s="6">
        <f t="shared" ca="1" si="48"/>
        <v>56.000000000000014</v>
      </c>
      <c r="I101" s="5">
        <f t="shared" ca="1" si="32"/>
        <v>-1.8333333333335283E-2</v>
      </c>
      <c r="J101" s="13">
        <f t="shared" ca="1" si="33"/>
        <v>0</v>
      </c>
      <c r="K101" s="2">
        <f t="shared" ca="1" si="34"/>
        <v>0</v>
      </c>
      <c r="L101" s="11">
        <f t="shared" ca="1" si="41"/>
        <v>2039512.3333750053</v>
      </c>
      <c r="M101" s="2">
        <f t="shared" ca="1" si="35"/>
        <v>0</v>
      </c>
      <c r="N101" s="2">
        <f t="shared" ca="1" si="36"/>
        <v>0</v>
      </c>
      <c r="O101" s="16">
        <f t="shared" ca="1" si="37"/>
        <v>0</v>
      </c>
      <c r="P101" s="11">
        <f t="shared" ca="1" si="42"/>
        <v>108717.87507165065</v>
      </c>
      <c r="Q101" s="2">
        <f t="shared" ca="1" si="43"/>
        <v>0</v>
      </c>
      <c r="R101" s="11">
        <f t="shared" ca="1" si="38"/>
        <v>871157.63535575301</v>
      </c>
      <c r="S101" s="2"/>
      <c r="W101" s="5">
        <f t="shared" ca="1" si="39"/>
        <v>1</v>
      </c>
      <c r="Y101" s="12">
        <f t="shared" ca="1" si="44"/>
        <v>-71000</v>
      </c>
      <c r="Z101" s="12">
        <f t="shared" ca="1" si="45"/>
        <v>-90112.838344282703</v>
      </c>
      <c r="AA101" s="2">
        <f t="shared" ca="1" si="46"/>
        <v>710044.79701147031</v>
      </c>
      <c r="AB101" s="2">
        <f t="shared" ca="1" si="40"/>
        <v>710044.79701147031</v>
      </c>
    </row>
    <row r="102" spans="4:28" x14ac:dyDescent="0.25">
      <c r="D102" s="4">
        <v>95</v>
      </c>
      <c r="E102" s="2">
        <f t="shared" ca="1" si="47"/>
        <v>847</v>
      </c>
      <c r="F102" s="5">
        <f t="shared" ca="1" si="30"/>
        <v>1.2137500000000081</v>
      </c>
      <c r="G102" s="2">
        <f t="shared" ca="1" si="31"/>
        <v>1028.0462500000069</v>
      </c>
      <c r="H102" s="6">
        <f t="shared" ca="1" si="48"/>
        <v>56.000000000000014</v>
      </c>
      <c r="I102" s="5">
        <f t="shared" ca="1" si="32"/>
        <v>-2.9166666666668617E-2</v>
      </c>
      <c r="J102" s="13">
        <f t="shared" ca="1" si="33"/>
        <v>0</v>
      </c>
      <c r="K102" s="2">
        <f t="shared" ca="1" si="34"/>
        <v>0</v>
      </c>
      <c r="L102" s="11">
        <f t="shared" ca="1" si="41"/>
        <v>2039512.3333750053</v>
      </c>
      <c r="M102" s="2">
        <f t="shared" ca="1" si="35"/>
        <v>0</v>
      </c>
      <c r="N102" s="2">
        <f t="shared" ca="1" si="36"/>
        <v>0</v>
      </c>
      <c r="O102" s="16">
        <f t="shared" ca="1" si="37"/>
        <v>0</v>
      </c>
      <c r="P102" s="11">
        <f t="shared" ca="1" si="42"/>
        <v>108717.87507165065</v>
      </c>
      <c r="Q102" s="2">
        <f t="shared" ca="1" si="43"/>
        <v>0</v>
      </c>
      <c r="R102" s="11">
        <f t="shared" ca="1" si="38"/>
        <v>871157.63535575301</v>
      </c>
      <c r="S102" s="2"/>
      <c r="W102" s="5">
        <f t="shared" ca="1" si="39"/>
        <v>1</v>
      </c>
      <c r="Y102" s="12">
        <f t="shared" ca="1" si="44"/>
        <v>-71000</v>
      </c>
      <c r="Z102" s="12">
        <f t="shared" ca="1" si="45"/>
        <v>-90112.838344282703</v>
      </c>
      <c r="AA102" s="2">
        <f t="shared" ca="1" si="46"/>
        <v>710044.79701147031</v>
      </c>
      <c r="AB102" s="2">
        <f t="shared" ca="1" si="40"/>
        <v>710044.79701147031</v>
      </c>
    </row>
    <row r="103" spans="4:28" x14ac:dyDescent="0.25">
      <c r="D103" s="4">
        <v>96</v>
      </c>
      <c r="E103" s="2">
        <f t="shared" ca="1" si="47"/>
        <v>847</v>
      </c>
      <c r="F103" s="5">
        <f t="shared" ca="1" si="30"/>
        <v>1.2160000000000082</v>
      </c>
      <c r="G103" s="2">
        <f t="shared" ca="1" si="31"/>
        <v>1029.952000000007</v>
      </c>
      <c r="H103" s="6">
        <f t="shared" ca="1" si="48"/>
        <v>56.000000000000014</v>
      </c>
      <c r="I103" s="5">
        <f t="shared" ca="1" si="32"/>
        <v>-4.0000000000001951E-2</v>
      </c>
      <c r="J103" s="13">
        <f t="shared" ca="1" si="33"/>
        <v>0</v>
      </c>
      <c r="K103" s="2">
        <f t="shared" ca="1" si="34"/>
        <v>0</v>
      </c>
      <c r="L103" s="11">
        <f t="shared" ca="1" si="41"/>
        <v>2039512.3333750053</v>
      </c>
      <c r="M103" s="2">
        <f t="shared" ca="1" si="35"/>
        <v>0</v>
      </c>
      <c r="N103" s="2">
        <f t="shared" ca="1" si="36"/>
        <v>0</v>
      </c>
      <c r="O103" s="16">
        <f t="shared" ca="1" si="37"/>
        <v>0</v>
      </c>
      <c r="P103" s="11">
        <f t="shared" ca="1" si="42"/>
        <v>108717.87507165065</v>
      </c>
      <c r="Q103" s="2">
        <f t="shared" ca="1" si="43"/>
        <v>0</v>
      </c>
      <c r="R103" s="11">
        <f t="shared" ca="1" si="38"/>
        <v>871157.63535575301</v>
      </c>
      <c r="S103" s="2"/>
      <c r="W103" s="5">
        <f t="shared" ca="1" si="39"/>
        <v>1</v>
      </c>
      <c r="Y103" s="12">
        <f t="shared" ca="1" si="44"/>
        <v>-71000</v>
      </c>
      <c r="Z103" s="12">
        <f t="shared" ca="1" si="45"/>
        <v>-90112.838344282703</v>
      </c>
      <c r="AA103" s="2">
        <f t="shared" ca="1" si="46"/>
        <v>710044.79701147031</v>
      </c>
      <c r="AB103" s="2">
        <f t="shared" ca="1" si="40"/>
        <v>710044.79701147031</v>
      </c>
    </row>
    <row r="104" spans="4:28" x14ac:dyDescent="0.25">
      <c r="D104" s="4">
        <v>97</v>
      </c>
      <c r="E104" s="2">
        <f t="shared" ca="1" si="47"/>
        <v>847</v>
      </c>
      <c r="F104" s="5">
        <f t="shared" ref="F104:F121" ca="1" si="49">F103+$B$10/12</f>
        <v>1.2182500000000083</v>
      </c>
      <c r="G104" s="2">
        <f t="shared" ca="1" si="31"/>
        <v>1031.8577500000069</v>
      </c>
      <c r="H104" s="6">
        <f t="shared" ca="1" si="48"/>
        <v>56.000000000000014</v>
      </c>
      <c r="I104" s="5">
        <f t="shared" ref="I104:I121" ca="1" si="50">I103-$B$12/12</f>
        <v>-5.0833333333335284E-2</v>
      </c>
      <c r="J104" s="13">
        <f t="shared" ca="1" si="33"/>
        <v>0</v>
      </c>
      <c r="K104" s="2">
        <f t="shared" ca="1" si="34"/>
        <v>0</v>
      </c>
      <c r="L104" s="11">
        <f t="shared" ca="1" si="41"/>
        <v>2039512.3333750053</v>
      </c>
      <c r="M104" s="2">
        <f t="shared" ca="1" si="35"/>
        <v>0</v>
      </c>
      <c r="N104" s="2">
        <f t="shared" ca="1" si="36"/>
        <v>0</v>
      </c>
      <c r="O104" s="16">
        <f t="shared" ca="1" si="37"/>
        <v>0</v>
      </c>
      <c r="P104" s="11">
        <f t="shared" ca="1" si="42"/>
        <v>108717.87507165065</v>
      </c>
      <c r="Q104" s="2">
        <f t="shared" ca="1" si="43"/>
        <v>0</v>
      </c>
      <c r="R104" s="11">
        <f t="shared" ca="1" si="38"/>
        <v>871157.63535575301</v>
      </c>
      <c r="S104" s="2"/>
      <c r="W104" s="5">
        <f t="shared" ca="1" si="39"/>
        <v>1</v>
      </c>
      <c r="Y104" s="12">
        <f t="shared" ca="1" si="44"/>
        <v>-71000</v>
      </c>
      <c r="Z104" s="12">
        <f t="shared" ca="1" si="45"/>
        <v>-90112.838344282703</v>
      </c>
      <c r="AA104" s="2">
        <f t="shared" ca="1" si="46"/>
        <v>710044.79701147031</v>
      </c>
      <c r="AB104" s="2">
        <f t="shared" ref="AB104:AB121" ca="1" si="51">AA104/POWER(1+$B$13/12,D104)</f>
        <v>710044.79701147031</v>
      </c>
    </row>
    <row r="105" spans="4:28" x14ac:dyDescent="0.25">
      <c r="D105" s="4">
        <v>98</v>
      </c>
      <c r="E105" s="2">
        <f t="shared" ca="1" si="47"/>
        <v>847</v>
      </c>
      <c r="F105" s="5">
        <f t="shared" ca="1" si="49"/>
        <v>1.2205000000000084</v>
      </c>
      <c r="G105" s="2">
        <f t="shared" ca="1" si="31"/>
        <v>1033.7635000000071</v>
      </c>
      <c r="H105" s="6">
        <f t="shared" ca="1" si="48"/>
        <v>56.000000000000014</v>
      </c>
      <c r="I105" s="5">
        <f t="shared" ca="1" si="50"/>
        <v>-6.1666666666668618E-2</v>
      </c>
      <c r="J105" s="13">
        <f t="shared" ca="1" si="33"/>
        <v>0</v>
      </c>
      <c r="K105" s="2">
        <f t="shared" ca="1" si="34"/>
        <v>0</v>
      </c>
      <c r="L105" s="11">
        <f t="shared" ca="1" si="41"/>
        <v>2039512.3333750053</v>
      </c>
      <c r="M105" s="2">
        <f t="shared" ca="1" si="35"/>
        <v>0</v>
      </c>
      <c r="N105" s="2">
        <f t="shared" ca="1" si="36"/>
        <v>0</v>
      </c>
      <c r="O105" s="16">
        <f t="shared" ca="1" si="37"/>
        <v>0</v>
      </c>
      <c r="P105" s="11">
        <f t="shared" ca="1" si="42"/>
        <v>108717.87507165065</v>
      </c>
      <c r="Q105" s="2">
        <f t="shared" ca="1" si="43"/>
        <v>0</v>
      </c>
      <c r="R105" s="11">
        <f t="shared" ca="1" si="38"/>
        <v>871157.63535575301</v>
      </c>
      <c r="S105" s="2"/>
      <c r="W105" s="5">
        <f t="shared" ca="1" si="39"/>
        <v>1</v>
      </c>
      <c r="Y105" s="12">
        <f t="shared" ca="1" si="44"/>
        <v>-71000</v>
      </c>
      <c r="Z105" s="12">
        <f t="shared" ca="1" si="45"/>
        <v>-90112.838344282703</v>
      </c>
      <c r="AA105" s="2">
        <f t="shared" ca="1" si="46"/>
        <v>710044.79701147031</v>
      </c>
      <c r="AB105" s="2">
        <f t="shared" ca="1" si="51"/>
        <v>710044.79701147031</v>
      </c>
    </row>
    <row r="106" spans="4:28" x14ac:dyDescent="0.25">
      <c r="D106" s="4">
        <v>99</v>
      </c>
      <c r="E106" s="2">
        <f t="shared" ca="1" si="47"/>
        <v>847</v>
      </c>
      <c r="F106" s="5">
        <f t="shared" ca="1" si="49"/>
        <v>1.2227500000000084</v>
      </c>
      <c r="G106" s="2">
        <f t="shared" ca="1" si="31"/>
        <v>1035.6692500000072</v>
      </c>
      <c r="H106" s="6">
        <f t="shared" ca="1" si="48"/>
        <v>56.000000000000014</v>
      </c>
      <c r="I106" s="5">
        <f t="shared" ca="1" si="50"/>
        <v>-7.2500000000001952E-2</v>
      </c>
      <c r="J106" s="13">
        <f t="shared" ca="1" si="33"/>
        <v>0</v>
      </c>
      <c r="K106" s="2">
        <f t="shared" ca="1" si="34"/>
        <v>0</v>
      </c>
      <c r="L106" s="11">
        <f t="shared" ca="1" si="41"/>
        <v>2039512.3333750053</v>
      </c>
      <c r="M106" s="2">
        <f t="shared" ca="1" si="35"/>
        <v>0</v>
      </c>
      <c r="N106" s="2">
        <f t="shared" ca="1" si="36"/>
        <v>0</v>
      </c>
      <c r="O106" s="16">
        <f t="shared" ca="1" si="37"/>
        <v>0</v>
      </c>
      <c r="P106" s="11">
        <f t="shared" ca="1" si="42"/>
        <v>108717.87507165065</v>
      </c>
      <c r="Q106" s="2">
        <f t="shared" ca="1" si="43"/>
        <v>0</v>
      </c>
      <c r="R106" s="11">
        <f t="shared" ca="1" si="38"/>
        <v>871157.63535575301</v>
      </c>
      <c r="S106" s="2"/>
      <c r="W106" s="5">
        <f t="shared" ca="1" si="39"/>
        <v>1</v>
      </c>
      <c r="Y106" s="12">
        <f t="shared" ca="1" si="44"/>
        <v>-71000</v>
      </c>
      <c r="Z106" s="12">
        <f t="shared" ca="1" si="45"/>
        <v>-90112.838344282703</v>
      </c>
      <c r="AA106" s="2">
        <f t="shared" ca="1" si="46"/>
        <v>710044.79701147031</v>
      </c>
      <c r="AB106" s="2">
        <f t="shared" ca="1" si="51"/>
        <v>710044.79701147031</v>
      </c>
    </row>
    <row r="107" spans="4:28" x14ac:dyDescent="0.25">
      <c r="D107" s="4">
        <v>100</v>
      </c>
      <c r="E107" s="2">
        <f t="shared" ca="1" si="47"/>
        <v>847</v>
      </c>
      <c r="F107" s="5">
        <f t="shared" ca="1" si="49"/>
        <v>1.2250000000000085</v>
      </c>
      <c r="G107" s="2">
        <f t="shared" ca="1" si="31"/>
        <v>1037.5750000000073</v>
      </c>
      <c r="H107" s="6">
        <f t="shared" ca="1" si="48"/>
        <v>56.000000000000014</v>
      </c>
      <c r="I107" s="5">
        <f t="shared" ca="1" si="50"/>
        <v>-8.3333333333335285E-2</v>
      </c>
      <c r="J107" s="13">
        <f t="shared" ca="1" si="33"/>
        <v>0</v>
      </c>
      <c r="K107" s="2">
        <f t="shared" ca="1" si="34"/>
        <v>0</v>
      </c>
      <c r="L107" s="11">
        <f t="shared" ca="1" si="41"/>
        <v>2039512.3333750053</v>
      </c>
      <c r="M107" s="2">
        <f t="shared" ca="1" si="35"/>
        <v>0</v>
      </c>
      <c r="N107" s="2">
        <f t="shared" ca="1" si="36"/>
        <v>0</v>
      </c>
      <c r="O107" s="16">
        <f t="shared" ca="1" si="37"/>
        <v>0</v>
      </c>
      <c r="P107" s="11">
        <f t="shared" ca="1" si="42"/>
        <v>108717.87507165065</v>
      </c>
      <c r="Q107" s="2">
        <f t="shared" ca="1" si="43"/>
        <v>0</v>
      </c>
      <c r="R107" s="11">
        <f t="shared" ca="1" si="38"/>
        <v>871157.63535575301</v>
      </c>
      <c r="S107" s="2"/>
      <c r="W107" s="5">
        <f t="shared" ca="1" si="39"/>
        <v>1</v>
      </c>
      <c r="Y107" s="12">
        <f t="shared" ca="1" si="44"/>
        <v>-71000</v>
      </c>
      <c r="Z107" s="12">
        <f t="shared" ca="1" si="45"/>
        <v>-90112.838344282703</v>
      </c>
      <c r="AA107" s="2">
        <f t="shared" ca="1" si="46"/>
        <v>710044.79701147031</v>
      </c>
      <c r="AB107" s="2">
        <f t="shared" ca="1" si="51"/>
        <v>710044.79701147031</v>
      </c>
    </row>
    <row r="108" spans="4:28" x14ac:dyDescent="0.25">
      <c r="D108" s="4">
        <v>101</v>
      </c>
      <c r="E108" s="2">
        <f t="shared" ca="1" si="47"/>
        <v>847</v>
      </c>
      <c r="F108" s="5">
        <f t="shared" ca="1" si="49"/>
        <v>1.2272500000000086</v>
      </c>
      <c r="G108" s="2">
        <f t="shared" ca="1" si="31"/>
        <v>1039.4807500000072</v>
      </c>
      <c r="H108" s="6">
        <f t="shared" ca="1" si="48"/>
        <v>56.000000000000014</v>
      </c>
      <c r="I108" s="5">
        <f t="shared" ca="1" si="50"/>
        <v>-9.4166666666668619E-2</v>
      </c>
      <c r="J108" s="13">
        <f t="shared" ca="1" si="33"/>
        <v>0</v>
      </c>
      <c r="K108" s="2">
        <f t="shared" ca="1" si="34"/>
        <v>0</v>
      </c>
      <c r="L108" s="11">
        <f t="shared" ca="1" si="41"/>
        <v>2039512.3333750053</v>
      </c>
      <c r="M108" s="2">
        <f t="shared" ca="1" si="35"/>
        <v>0</v>
      </c>
      <c r="N108" s="2">
        <f t="shared" ca="1" si="36"/>
        <v>0</v>
      </c>
      <c r="O108" s="16">
        <f t="shared" ca="1" si="37"/>
        <v>0</v>
      </c>
      <c r="P108" s="11">
        <f t="shared" ca="1" si="42"/>
        <v>108717.87507165065</v>
      </c>
      <c r="Q108" s="2">
        <f t="shared" ca="1" si="43"/>
        <v>0</v>
      </c>
      <c r="R108" s="11">
        <f t="shared" ca="1" si="38"/>
        <v>871157.63535575301</v>
      </c>
      <c r="W108" s="5">
        <f t="shared" ca="1" si="39"/>
        <v>1</v>
      </c>
      <c r="Y108" s="12">
        <f t="shared" ca="1" si="44"/>
        <v>-71000</v>
      </c>
      <c r="Z108" s="12">
        <f t="shared" ca="1" si="45"/>
        <v>-90112.838344282703</v>
      </c>
      <c r="AA108" s="2">
        <f t="shared" ca="1" si="46"/>
        <v>710044.79701147031</v>
      </c>
      <c r="AB108" s="2">
        <f t="shared" ca="1" si="51"/>
        <v>710044.79701147031</v>
      </c>
    </row>
    <row r="109" spans="4:28" x14ac:dyDescent="0.25">
      <c r="D109" s="4">
        <v>102</v>
      </c>
      <c r="E109" s="2">
        <f t="shared" ca="1" si="47"/>
        <v>847</v>
      </c>
      <c r="F109" s="5">
        <f t="shared" ca="1" si="49"/>
        <v>1.2295000000000087</v>
      </c>
      <c r="G109" s="2">
        <f t="shared" ca="1" si="31"/>
        <v>1041.3865000000073</v>
      </c>
      <c r="H109" s="6">
        <f t="shared" ca="1" si="48"/>
        <v>56.000000000000014</v>
      </c>
      <c r="I109" s="5">
        <f t="shared" ca="1" si="50"/>
        <v>-0.10500000000000195</v>
      </c>
      <c r="J109" s="13">
        <f t="shared" ca="1" si="33"/>
        <v>0</v>
      </c>
      <c r="K109" s="2">
        <f t="shared" ca="1" si="34"/>
        <v>0</v>
      </c>
      <c r="L109" s="11">
        <f t="shared" ca="1" si="41"/>
        <v>2039512.3333750053</v>
      </c>
      <c r="M109" s="2">
        <f t="shared" ca="1" si="35"/>
        <v>0</v>
      </c>
      <c r="N109" s="2">
        <f t="shared" ca="1" si="36"/>
        <v>0</v>
      </c>
      <c r="O109" s="16">
        <f t="shared" ca="1" si="37"/>
        <v>0</v>
      </c>
      <c r="P109" s="11">
        <f t="shared" ca="1" si="42"/>
        <v>108717.87507165065</v>
      </c>
      <c r="Q109" s="2">
        <f t="shared" ca="1" si="43"/>
        <v>0</v>
      </c>
      <c r="R109" s="11">
        <f t="shared" ca="1" si="38"/>
        <v>871157.63535575301</v>
      </c>
      <c r="W109" s="5">
        <f t="shared" ca="1" si="39"/>
        <v>1</v>
      </c>
      <c r="Y109" s="12">
        <f t="shared" ca="1" si="44"/>
        <v>-71000</v>
      </c>
      <c r="Z109" s="12">
        <f t="shared" ca="1" si="45"/>
        <v>-90112.838344282703</v>
      </c>
      <c r="AA109" s="2">
        <f t="shared" ca="1" si="46"/>
        <v>710044.79701147031</v>
      </c>
      <c r="AB109" s="2">
        <f t="shared" ca="1" si="51"/>
        <v>710044.79701147031</v>
      </c>
    </row>
    <row r="110" spans="4:28" x14ac:dyDescent="0.25">
      <c r="D110" s="4">
        <v>103</v>
      </c>
      <c r="E110" s="2">
        <f t="shared" ca="1" si="47"/>
        <v>847</v>
      </c>
      <c r="F110" s="5">
        <f t="shared" ca="1" si="49"/>
        <v>1.2317500000000088</v>
      </c>
      <c r="G110" s="2">
        <f t="shared" ca="1" si="31"/>
        <v>1043.2922500000075</v>
      </c>
      <c r="H110" s="6">
        <f t="shared" ca="1" si="48"/>
        <v>56.000000000000014</v>
      </c>
      <c r="I110" s="5">
        <f t="shared" ca="1" si="50"/>
        <v>-0.11583333333333529</v>
      </c>
      <c r="J110" s="13">
        <f t="shared" ca="1" si="33"/>
        <v>0</v>
      </c>
      <c r="K110" s="2">
        <f t="shared" ca="1" si="34"/>
        <v>0</v>
      </c>
      <c r="L110" s="11">
        <f t="shared" ca="1" si="41"/>
        <v>2039512.3333750053</v>
      </c>
      <c r="M110" s="2">
        <f t="shared" ca="1" si="35"/>
        <v>0</v>
      </c>
      <c r="N110" s="2">
        <f t="shared" ca="1" si="36"/>
        <v>0</v>
      </c>
      <c r="O110" s="16">
        <f t="shared" ca="1" si="37"/>
        <v>0</v>
      </c>
      <c r="P110" s="11">
        <f t="shared" ca="1" si="42"/>
        <v>108717.87507165065</v>
      </c>
      <c r="Q110" s="2">
        <f t="shared" ca="1" si="43"/>
        <v>0</v>
      </c>
      <c r="R110" s="11">
        <f t="shared" ca="1" si="38"/>
        <v>871157.63535575301</v>
      </c>
      <c r="W110" s="5">
        <f t="shared" ca="1" si="39"/>
        <v>1</v>
      </c>
      <c r="Y110" s="12">
        <f t="shared" ca="1" si="44"/>
        <v>-71000</v>
      </c>
      <c r="Z110" s="12">
        <f t="shared" ca="1" si="45"/>
        <v>-90112.838344282703</v>
      </c>
      <c r="AA110" s="2">
        <f t="shared" ca="1" si="46"/>
        <v>710044.79701147031</v>
      </c>
      <c r="AB110" s="2">
        <f t="shared" ca="1" si="51"/>
        <v>710044.79701147031</v>
      </c>
    </row>
    <row r="111" spans="4:28" x14ac:dyDescent="0.25">
      <c r="D111" s="4">
        <v>104</v>
      </c>
      <c r="E111" s="2">
        <f t="shared" ca="1" si="47"/>
        <v>847</v>
      </c>
      <c r="F111" s="5">
        <f t="shared" ca="1" si="49"/>
        <v>1.2340000000000089</v>
      </c>
      <c r="G111" s="2">
        <f t="shared" ca="1" si="31"/>
        <v>1045.1980000000076</v>
      </c>
      <c r="H111" s="6">
        <f t="shared" ca="1" si="48"/>
        <v>56.000000000000014</v>
      </c>
      <c r="I111" s="5">
        <f t="shared" ca="1" si="50"/>
        <v>-0.12666666666666862</v>
      </c>
      <c r="J111" s="13">
        <f t="shared" ca="1" si="33"/>
        <v>0</v>
      </c>
      <c r="K111" s="2">
        <f t="shared" ca="1" si="34"/>
        <v>0</v>
      </c>
      <c r="L111" s="11">
        <f t="shared" ca="1" si="41"/>
        <v>2039512.3333750053</v>
      </c>
      <c r="M111" s="2">
        <f t="shared" ca="1" si="35"/>
        <v>0</v>
      </c>
      <c r="N111" s="2">
        <f t="shared" ca="1" si="36"/>
        <v>0</v>
      </c>
      <c r="O111" s="16">
        <f t="shared" ca="1" si="37"/>
        <v>0</v>
      </c>
      <c r="P111" s="11">
        <f t="shared" ca="1" si="42"/>
        <v>108717.87507165065</v>
      </c>
      <c r="Q111" s="2">
        <f t="shared" ca="1" si="43"/>
        <v>0</v>
      </c>
      <c r="R111" s="11">
        <f t="shared" ca="1" si="38"/>
        <v>871157.63535575301</v>
      </c>
      <c r="W111" s="5">
        <f t="shared" ca="1" si="39"/>
        <v>1</v>
      </c>
      <c r="Y111" s="12">
        <f t="shared" ca="1" si="44"/>
        <v>-71000</v>
      </c>
      <c r="Z111" s="12">
        <f t="shared" ca="1" si="45"/>
        <v>-90112.838344282703</v>
      </c>
      <c r="AA111" s="2">
        <f t="shared" ca="1" si="46"/>
        <v>710044.79701147031</v>
      </c>
      <c r="AB111" s="2">
        <f t="shared" ca="1" si="51"/>
        <v>710044.79701147031</v>
      </c>
    </row>
    <row r="112" spans="4:28" x14ac:dyDescent="0.25">
      <c r="D112" s="4">
        <v>105</v>
      </c>
      <c r="E112" s="2">
        <f t="shared" ca="1" si="47"/>
        <v>847</v>
      </c>
      <c r="F112" s="5">
        <f t="shared" ca="1" si="49"/>
        <v>1.236250000000009</v>
      </c>
      <c r="G112" s="2">
        <f t="shared" ca="1" si="31"/>
        <v>1047.1037500000075</v>
      </c>
      <c r="H112" s="6">
        <f t="shared" ca="1" si="48"/>
        <v>56.000000000000014</v>
      </c>
      <c r="I112" s="5">
        <f t="shared" ca="1" si="50"/>
        <v>-0.13750000000000195</v>
      </c>
      <c r="J112" s="13">
        <f t="shared" ca="1" si="33"/>
        <v>0</v>
      </c>
      <c r="K112" s="2">
        <f t="shared" ca="1" si="34"/>
        <v>0</v>
      </c>
      <c r="L112" s="11">
        <f t="shared" ca="1" si="41"/>
        <v>2039512.3333750053</v>
      </c>
      <c r="M112" s="2">
        <f t="shared" ca="1" si="35"/>
        <v>0</v>
      </c>
      <c r="N112" s="2">
        <f t="shared" ca="1" si="36"/>
        <v>0</v>
      </c>
      <c r="O112" s="16">
        <f t="shared" ca="1" si="37"/>
        <v>0</v>
      </c>
      <c r="P112" s="11">
        <f t="shared" ca="1" si="42"/>
        <v>108717.87507165065</v>
      </c>
      <c r="Q112" s="2">
        <f t="shared" ca="1" si="43"/>
        <v>0</v>
      </c>
      <c r="R112" s="11">
        <f t="shared" ca="1" si="38"/>
        <v>871157.63535575301</v>
      </c>
      <c r="W112" s="5">
        <f t="shared" ca="1" si="39"/>
        <v>1</v>
      </c>
      <c r="Y112" s="12">
        <f t="shared" ca="1" si="44"/>
        <v>-71000</v>
      </c>
      <c r="Z112" s="12">
        <f t="shared" ca="1" si="45"/>
        <v>-90112.838344282703</v>
      </c>
      <c r="AA112" s="2">
        <f t="shared" ca="1" si="46"/>
        <v>710044.79701147031</v>
      </c>
      <c r="AB112" s="2">
        <f t="shared" ca="1" si="51"/>
        <v>710044.79701147031</v>
      </c>
    </row>
    <row r="113" spans="4:28" x14ac:dyDescent="0.25">
      <c r="D113" s="4">
        <v>106</v>
      </c>
      <c r="E113" s="2">
        <f t="shared" ca="1" si="47"/>
        <v>847</v>
      </c>
      <c r="F113" s="5">
        <f t="shared" ca="1" si="49"/>
        <v>1.238500000000009</v>
      </c>
      <c r="G113" s="2">
        <f t="shared" ca="1" si="31"/>
        <v>1049.0095000000076</v>
      </c>
      <c r="H113" s="6">
        <f t="shared" ca="1" si="48"/>
        <v>56.000000000000014</v>
      </c>
      <c r="I113" s="5">
        <f t="shared" ca="1" si="50"/>
        <v>-0.14833333333333529</v>
      </c>
      <c r="J113" s="13">
        <f t="shared" ca="1" si="33"/>
        <v>0</v>
      </c>
      <c r="K113" s="2">
        <f t="shared" ca="1" si="34"/>
        <v>0</v>
      </c>
      <c r="L113" s="11">
        <f t="shared" ca="1" si="41"/>
        <v>2039512.3333750053</v>
      </c>
      <c r="M113" s="2">
        <f ca="1">K113*0.338</f>
        <v>0</v>
      </c>
      <c r="N113" s="2">
        <f ca="1">(K113-(J113*500))*0.2</f>
        <v>0</v>
      </c>
      <c r="O113" s="16">
        <f ca="1">(K113-(J113*500))*0.1196</f>
        <v>0</v>
      </c>
      <c r="P113" s="11">
        <f t="shared" ca="1" si="42"/>
        <v>108717.87507165065</v>
      </c>
      <c r="Q113" s="2">
        <f t="shared" ca="1" si="43"/>
        <v>0</v>
      </c>
      <c r="R113" s="11">
        <f ca="1">R112+Q113</f>
        <v>871157.63535575301</v>
      </c>
      <c r="W113" s="5">
        <f t="shared" ca="1" si="39"/>
        <v>1</v>
      </c>
      <c r="Y113" s="12">
        <f t="shared" ca="1" si="44"/>
        <v>-71000</v>
      </c>
      <c r="Z113" s="12">
        <f t="shared" ca="1" si="45"/>
        <v>-90112.838344282703</v>
      </c>
      <c r="AA113" s="2">
        <f t="shared" ca="1" si="46"/>
        <v>710044.79701147031</v>
      </c>
      <c r="AB113" s="2">
        <f t="shared" ca="1" si="51"/>
        <v>710044.79701147031</v>
      </c>
    </row>
    <row r="114" spans="4:28" x14ac:dyDescent="0.25">
      <c r="D114" s="4">
        <v>107</v>
      </c>
      <c r="E114" s="2">
        <f t="shared" ca="1" si="47"/>
        <v>847</v>
      </c>
      <c r="F114" s="5">
        <f t="shared" ca="1" si="49"/>
        <v>1.2407500000000091</v>
      </c>
      <c r="G114" s="2">
        <f t="shared" ca="1" si="31"/>
        <v>1050.9152500000077</v>
      </c>
      <c r="H114" s="6">
        <f t="shared" ca="1" si="48"/>
        <v>56.000000000000014</v>
      </c>
      <c r="I114" s="5">
        <f t="shared" ca="1" si="50"/>
        <v>-0.15916666666666862</v>
      </c>
      <c r="J114" s="13">
        <f t="shared" ca="1" si="33"/>
        <v>0</v>
      </c>
      <c r="K114" s="2">
        <f t="shared" ca="1" si="34"/>
        <v>0</v>
      </c>
      <c r="L114" s="11">
        <f t="shared" ca="1" si="41"/>
        <v>2039512.3333750053</v>
      </c>
      <c r="M114" s="2">
        <f ca="1">K114*0.338</f>
        <v>0</v>
      </c>
      <c r="N114" s="2">
        <f ca="1">(K114-(J114*500))*0.2</f>
        <v>0</v>
      </c>
      <c r="O114" s="16">
        <f ca="1">(K114-(J114*500))*0.1196</f>
        <v>0</v>
      </c>
      <c r="P114" s="11">
        <f t="shared" ca="1" si="42"/>
        <v>108717.87507165065</v>
      </c>
      <c r="Q114" s="2">
        <f t="shared" ca="1" si="43"/>
        <v>0</v>
      </c>
      <c r="R114" s="11">
        <f ca="1">R113+Q114</f>
        <v>871157.63535575301</v>
      </c>
      <c r="W114" s="5">
        <f t="shared" ca="1" si="39"/>
        <v>1</v>
      </c>
      <c r="Y114" s="12">
        <f t="shared" ca="1" si="44"/>
        <v>-71000</v>
      </c>
      <c r="Z114" s="12">
        <f t="shared" ca="1" si="45"/>
        <v>-90112.838344282703</v>
      </c>
      <c r="AA114" s="2">
        <f t="shared" ca="1" si="46"/>
        <v>710044.79701147031</v>
      </c>
      <c r="AB114" s="2">
        <f t="shared" ca="1" si="51"/>
        <v>710044.79701147031</v>
      </c>
    </row>
    <row r="115" spans="4:28" x14ac:dyDescent="0.25">
      <c r="D115" s="4">
        <v>108</v>
      </c>
      <c r="E115" s="2">
        <f t="shared" ca="1" si="47"/>
        <v>847</v>
      </c>
      <c r="F115" s="5">
        <f t="shared" ca="1" si="49"/>
        <v>1.2430000000000092</v>
      </c>
      <c r="G115" s="2">
        <f t="shared" ca="1" si="31"/>
        <v>1052.8210000000079</v>
      </c>
      <c r="H115" s="6">
        <f t="shared" ca="1" si="48"/>
        <v>56.000000000000014</v>
      </c>
      <c r="I115" s="5">
        <f t="shared" ca="1" si="50"/>
        <v>-0.17000000000000196</v>
      </c>
      <c r="J115" s="13">
        <f t="shared" ca="1" si="33"/>
        <v>0</v>
      </c>
      <c r="K115" s="2">
        <f t="shared" ca="1" si="34"/>
        <v>0</v>
      </c>
      <c r="L115" s="11">
        <f t="shared" ca="1" si="41"/>
        <v>2039512.3333750053</v>
      </c>
      <c r="M115" s="2">
        <f t="shared" ref="M115:M118" ca="1" si="52">K115*0.338</f>
        <v>0</v>
      </c>
      <c r="N115" s="2">
        <f t="shared" ref="N115:N118" ca="1" si="53">(K115-(J115*500))*0.2</f>
        <v>0</v>
      </c>
      <c r="O115" s="16">
        <f t="shared" ref="O115:O118" ca="1" si="54">(K115-(J115*500))*0.1196</f>
        <v>0</v>
      </c>
      <c r="P115" s="11">
        <f t="shared" ca="1" si="42"/>
        <v>108717.87507165065</v>
      </c>
      <c r="Q115" s="2">
        <f t="shared" ca="1" si="43"/>
        <v>0</v>
      </c>
      <c r="R115" s="11">
        <f t="shared" ref="R115:R118" ca="1" si="55">R114+Q115</f>
        <v>871157.63535575301</v>
      </c>
      <c r="W115" s="5">
        <f t="shared" ca="1" si="39"/>
        <v>1</v>
      </c>
      <c r="Y115" s="12">
        <f t="shared" ca="1" si="44"/>
        <v>-71000</v>
      </c>
      <c r="Z115" s="12">
        <f t="shared" ca="1" si="45"/>
        <v>-90112.838344282703</v>
      </c>
      <c r="AA115" s="2">
        <f t="shared" ca="1" si="46"/>
        <v>710044.79701147031</v>
      </c>
      <c r="AB115" s="2">
        <f t="shared" ca="1" si="51"/>
        <v>710044.79701147031</v>
      </c>
    </row>
    <row r="116" spans="4:28" x14ac:dyDescent="0.25">
      <c r="D116" s="4">
        <v>109</v>
      </c>
      <c r="E116" s="2">
        <f t="shared" ca="1" si="47"/>
        <v>847</v>
      </c>
      <c r="F116" s="5">
        <f t="shared" ca="1" si="49"/>
        <v>1.2452500000000093</v>
      </c>
      <c r="G116" s="2">
        <f t="shared" ca="1" si="31"/>
        <v>1054.7267500000078</v>
      </c>
      <c r="H116" s="6">
        <f t="shared" ca="1" si="48"/>
        <v>56.000000000000014</v>
      </c>
      <c r="I116" s="5">
        <f t="shared" ca="1" si="50"/>
        <v>-0.18083333333333529</v>
      </c>
      <c r="J116" s="13">
        <f t="shared" ca="1" si="33"/>
        <v>0</v>
      </c>
      <c r="K116" s="2">
        <f t="shared" ca="1" si="34"/>
        <v>0</v>
      </c>
      <c r="L116" s="11">
        <f t="shared" ca="1" si="41"/>
        <v>2039512.3333750053</v>
      </c>
      <c r="M116" s="2">
        <f t="shared" ca="1" si="52"/>
        <v>0</v>
      </c>
      <c r="N116" s="2">
        <f t="shared" ca="1" si="53"/>
        <v>0</v>
      </c>
      <c r="O116" s="16">
        <f t="shared" ca="1" si="54"/>
        <v>0</v>
      </c>
      <c r="P116" s="11">
        <f t="shared" ca="1" si="42"/>
        <v>108717.87507165065</v>
      </c>
      <c r="Q116" s="2">
        <f t="shared" ca="1" si="43"/>
        <v>0</v>
      </c>
      <c r="R116" s="11">
        <f t="shared" ca="1" si="55"/>
        <v>871157.63535575301</v>
      </c>
      <c r="W116" s="5">
        <f t="shared" ca="1" si="39"/>
        <v>1</v>
      </c>
      <c r="Y116" s="12">
        <f t="shared" ca="1" si="44"/>
        <v>-71000</v>
      </c>
      <c r="Z116" s="12">
        <f t="shared" ca="1" si="45"/>
        <v>-90112.838344282703</v>
      </c>
      <c r="AA116" s="2">
        <f t="shared" ca="1" si="46"/>
        <v>710044.79701147031</v>
      </c>
      <c r="AB116" s="2">
        <f t="shared" ca="1" si="51"/>
        <v>710044.79701147031</v>
      </c>
    </row>
    <row r="117" spans="4:28" x14ac:dyDescent="0.25">
      <c r="D117" s="4">
        <v>110</v>
      </c>
      <c r="E117" s="2">
        <f t="shared" ca="1" si="47"/>
        <v>847</v>
      </c>
      <c r="F117" s="5">
        <f t="shared" ca="1" si="49"/>
        <v>1.2475000000000094</v>
      </c>
      <c r="G117" s="2">
        <f t="shared" ca="1" si="31"/>
        <v>1056.6325000000079</v>
      </c>
      <c r="H117" s="6">
        <f t="shared" ca="1" si="48"/>
        <v>56.000000000000014</v>
      </c>
      <c r="I117" s="5">
        <f t="shared" ca="1" si="50"/>
        <v>-0.19166666666666862</v>
      </c>
      <c r="J117" s="13">
        <f t="shared" ca="1" si="33"/>
        <v>0</v>
      </c>
      <c r="K117" s="2">
        <f t="shared" ca="1" si="34"/>
        <v>0</v>
      </c>
      <c r="L117" s="11">
        <f t="shared" ca="1" si="41"/>
        <v>2039512.3333750053</v>
      </c>
      <c r="M117" s="2">
        <f t="shared" ca="1" si="52"/>
        <v>0</v>
      </c>
      <c r="N117" s="2">
        <f t="shared" ca="1" si="53"/>
        <v>0</v>
      </c>
      <c r="O117" s="16">
        <f t="shared" ca="1" si="54"/>
        <v>0</v>
      </c>
      <c r="P117" s="11">
        <f t="shared" ca="1" si="42"/>
        <v>108717.87507165065</v>
      </c>
      <c r="Q117" s="2">
        <f t="shared" ca="1" si="43"/>
        <v>0</v>
      </c>
      <c r="R117" s="11">
        <f t="shared" ca="1" si="55"/>
        <v>871157.63535575301</v>
      </c>
      <c r="W117" s="5">
        <f t="shared" ca="1" si="39"/>
        <v>1</v>
      </c>
      <c r="Y117" s="12">
        <f t="shared" ca="1" si="44"/>
        <v>-71000</v>
      </c>
      <c r="Z117" s="12">
        <f t="shared" ca="1" si="45"/>
        <v>-90112.838344282703</v>
      </c>
      <c r="AA117" s="2">
        <f t="shared" ca="1" si="46"/>
        <v>710044.79701147031</v>
      </c>
      <c r="AB117" s="2">
        <f t="shared" ca="1" si="51"/>
        <v>710044.79701147031</v>
      </c>
    </row>
    <row r="118" spans="4:28" x14ac:dyDescent="0.25">
      <c r="D118" s="4">
        <v>111</v>
      </c>
      <c r="E118" s="2">
        <f t="shared" ca="1" si="47"/>
        <v>847</v>
      </c>
      <c r="F118" s="5">
        <f t="shared" ca="1" si="49"/>
        <v>1.2497500000000095</v>
      </c>
      <c r="G118" s="2">
        <f t="shared" ca="1" si="31"/>
        <v>1058.538250000008</v>
      </c>
      <c r="H118" s="6">
        <f t="shared" ca="1" si="48"/>
        <v>56.000000000000014</v>
      </c>
      <c r="I118" s="5">
        <f t="shared" ca="1" si="50"/>
        <v>-0.20250000000000196</v>
      </c>
      <c r="J118" s="13">
        <f t="shared" ca="1" si="33"/>
        <v>0</v>
      </c>
      <c r="K118" s="2">
        <f t="shared" ca="1" si="34"/>
        <v>0</v>
      </c>
      <c r="L118" s="11">
        <f t="shared" ca="1" si="41"/>
        <v>2039512.3333750053</v>
      </c>
      <c r="M118" s="2">
        <f t="shared" ca="1" si="52"/>
        <v>0</v>
      </c>
      <c r="N118" s="2">
        <f t="shared" ca="1" si="53"/>
        <v>0</v>
      </c>
      <c r="O118" s="16">
        <f t="shared" ca="1" si="54"/>
        <v>0</v>
      </c>
      <c r="P118" s="11">
        <f t="shared" ca="1" si="42"/>
        <v>108717.87507165065</v>
      </c>
      <c r="Q118" s="2">
        <f t="shared" ca="1" si="43"/>
        <v>0</v>
      </c>
      <c r="R118" s="11">
        <f t="shared" ca="1" si="55"/>
        <v>871157.63535575301</v>
      </c>
      <c r="W118" s="5">
        <f t="shared" ca="1" si="39"/>
        <v>1</v>
      </c>
      <c r="Y118" s="12">
        <f t="shared" ca="1" si="44"/>
        <v>-71000</v>
      </c>
      <c r="Z118" s="12">
        <f t="shared" ca="1" si="45"/>
        <v>-90112.838344282703</v>
      </c>
      <c r="AA118" s="2">
        <f t="shared" ca="1" si="46"/>
        <v>710044.79701147031</v>
      </c>
      <c r="AB118" s="2">
        <f t="shared" ca="1" si="51"/>
        <v>710044.79701147031</v>
      </c>
    </row>
    <row r="119" spans="4:28" x14ac:dyDescent="0.25">
      <c r="D119" s="4">
        <v>112</v>
      </c>
      <c r="E119" s="2">
        <f t="shared" ca="1" si="47"/>
        <v>847</v>
      </c>
      <c r="F119" s="5">
        <f t="shared" ca="1" si="49"/>
        <v>1.2520000000000095</v>
      </c>
      <c r="G119" s="2">
        <f t="shared" ca="1" si="31"/>
        <v>1060.4440000000081</v>
      </c>
      <c r="H119" s="6">
        <f t="shared" ca="1" si="48"/>
        <v>56.000000000000014</v>
      </c>
      <c r="I119" s="5">
        <f t="shared" ca="1" si="50"/>
        <v>-0.21333333333333529</v>
      </c>
      <c r="J119" s="13">
        <f t="shared" ca="1" si="33"/>
        <v>0</v>
      </c>
      <c r="K119" s="2">
        <f t="shared" ca="1" si="34"/>
        <v>0</v>
      </c>
      <c r="L119" s="11">
        <f t="shared" ca="1" si="41"/>
        <v>2039512.3333750053</v>
      </c>
      <c r="M119" s="2">
        <f ca="1">K119*0.338</f>
        <v>0</v>
      </c>
      <c r="N119" s="2">
        <f ca="1">(K119-(J119*500))*0.2</f>
        <v>0</v>
      </c>
      <c r="O119" s="16">
        <f ca="1">(K119-(J119*500))*0.1196</f>
        <v>0</v>
      </c>
      <c r="P119" s="11">
        <f t="shared" ca="1" si="42"/>
        <v>108717.87507165065</v>
      </c>
      <c r="Q119" s="2">
        <f t="shared" ca="1" si="43"/>
        <v>0</v>
      </c>
      <c r="R119" s="11">
        <f ca="1">R118+Q119</f>
        <v>871157.63535575301</v>
      </c>
      <c r="W119" s="5">
        <f t="shared" ca="1" si="39"/>
        <v>1</v>
      </c>
      <c r="Y119" s="12">
        <f t="shared" ca="1" si="44"/>
        <v>-71000</v>
      </c>
      <c r="Z119" s="12">
        <f t="shared" ca="1" si="45"/>
        <v>-90112.838344282703</v>
      </c>
      <c r="AA119" s="2">
        <f t="shared" ca="1" si="46"/>
        <v>710044.79701147031</v>
      </c>
      <c r="AB119" s="2">
        <f t="shared" ca="1" si="51"/>
        <v>710044.79701147031</v>
      </c>
    </row>
    <row r="120" spans="4:28" x14ac:dyDescent="0.25">
      <c r="D120" s="4">
        <v>113</v>
      </c>
      <c r="E120" s="2">
        <f t="shared" ca="1" si="47"/>
        <v>847</v>
      </c>
      <c r="F120" s="5">
        <f t="shared" ca="1" si="49"/>
        <v>1.2542500000000096</v>
      </c>
      <c r="G120" s="2">
        <f t="shared" ca="1" si="31"/>
        <v>1062.3497500000083</v>
      </c>
      <c r="H120" s="6">
        <f t="shared" ca="1" si="48"/>
        <v>56.000000000000014</v>
      </c>
      <c r="I120" s="5">
        <f t="shared" ca="1" si="50"/>
        <v>-0.22416666666666862</v>
      </c>
      <c r="J120" s="13">
        <f t="shared" ca="1" si="33"/>
        <v>0</v>
      </c>
      <c r="K120" s="2">
        <f t="shared" ca="1" si="34"/>
        <v>0</v>
      </c>
      <c r="L120" s="11">
        <f t="shared" ca="1" si="41"/>
        <v>2039512.3333750053</v>
      </c>
      <c r="M120" s="2">
        <f ca="1">K120*0.338</f>
        <v>0</v>
      </c>
      <c r="N120" s="2">
        <f ca="1">(K120-(J120*500))*0.2</f>
        <v>0</v>
      </c>
      <c r="O120" s="16">
        <f ca="1">(K120-(J120*500))*0.1196</f>
        <v>0</v>
      </c>
      <c r="P120" s="11">
        <f t="shared" ca="1" si="42"/>
        <v>108717.87507165065</v>
      </c>
      <c r="Q120" s="2">
        <f t="shared" ca="1" si="43"/>
        <v>0</v>
      </c>
      <c r="R120" s="11">
        <f ca="1">R119+Q120</f>
        <v>871157.63535575301</v>
      </c>
      <c r="W120" s="5">
        <f t="shared" ca="1" si="39"/>
        <v>1</v>
      </c>
      <c r="Y120" s="12">
        <f t="shared" ca="1" si="44"/>
        <v>-71000</v>
      </c>
      <c r="Z120" s="12">
        <f t="shared" ca="1" si="45"/>
        <v>-90112.838344282703</v>
      </c>
      <c r="AA120" s="2">
        <f t="shared" ca="1" si="46"/>
        <v>710044.79701147031</v>
      </c>
      <c r="AB120" s="2">
        <f t="shared" ca="1" si="51"/>
        <v>710044.79701147031</v>
      </c>
    </row>
    <row r="121" spans="4:28" x14ac:dyDescent="0.25">
      <c r="D121" s="4">
        <v>114</v>
      </c>
      <c r="E121" s="2">
        <f t="shared" ca="1" si="47"/>
        <v>847</v>
      </c>
      <c r="F121" s="5">
        <f t="shared" ca="1" si="49"/>
        <v>1.2565000000000097</v>
      </c>
      <c r="G121" s="2">
        <f t="shared" ca="1" si="31"/>
        <v>1064.2555000000082</v>
      </c>
      <c r="H121" s="6">
        <f t="shared" ca="1" si="48"/>
        <v>56.000000000000014</v>
      </c>
      <c r="I121" s="5">
        <f t="shared" ca="1" si="50"/>
        <v>-0.23500000000000196</v>
      </c>
      <c r="J121" s="13">
        <f t="shared" ca="1" si="33"/>
        <v>0</v>
      </c>
      <c r="K121" s="2">
        <f t="shared" ca="1" si="34"/>
        <v>0</v>
      </c>
      <c r="L121" s="11">
        <f t="shared" ca="1" si="41"/>
        <v>2039512.3333750053</v>
      </c>
      <c r="M121" s="2">
        <f t="shared" ref="M121:M122" ca="1" si="56">K121*0.338</f>
        <v>0</v>
      </c>
      <c r="N121" s="2">
        <f t="shared" ref="N121:N122" ca="1" si="57">(K121-(J121*500))*0.2</f>
        <v>0</v>
      </c>
      <c r="O121" s="16">
        <f t="shared" ref="O121:O122" ca="1" si="58">(K121-(J121*500))*0.1196</f>
        <v>0</v>
      </c>
      <c r="P121" s="11">
        <f t="shared" ca="1" si="42"/>
        <v>108717.87507165065</v>
      </c>
      <c r="Q121" s="2">
        <f t="shared" ca="1" si="43"/>
        <v>0</v>
      </c>
      <c r="R121" s="11">
        <f t="shared" ref="R121:R122" ca="1" si="59">R120+Q121</f>
        <v>871157.63535575301</v>
      </c>
      <c r="W121" s="5">
        <f t="shared" ca="1" si="39"/>
        <v>1</v>
      </c>
      <c r="Y121" s="12">
        <f t="shared" ca="1" si="44"/>
        <v>-71000</v>
      </c>
      <c r="Z121" s="12">
        <f t="shared" ca="1" si="45"/>
        <v>-90112.838344282703</v>
      </c>
      <c r="AA121" s="2">
        <f t="shared" ca="1" si="46"/>
        <v>710044.79701147031</v>
      </c>
      <c r="AB121" s="2">
        <f t="shared" ca="1" si="51"/>
        <v>710044.79701147031</v>
      </c>
    </row>
    <row r="122" spans="4:28" x14ac:dyDescent="0.25">
      <c r="D122" s="4">
        <v>115</v>
      </c>
      <c r="E122" s="2">
        <f t="shared" ca="1" si="47"/>
        <v>847</v>
      </c>
      <c r="F122" s="5">
        <f t="shared" ref="F122:F125" ca="1" si="60">F121+$B$10/12</f>
        <v>1.2587500000000098</v>
      </c>
      <c r="G122" s="2">
        <f t="shared" ref="G122:G127" ca="1" si="61">E122*F122</f>
        <v>1066.1612500000083</v>
      </c>
      <c r="H122" s="6">
        <f t="shared" ca="1" si="48"/>
        <v>56.000000000000014</v>
      </c>
      <c r="I122" s="5">
        <f t="shared" ref="I122:I125" ca="1" si="62">I121-$B$12/12</f>
        <v>-0.24583333333333529</v>
      </c>
      <c r="J122" s="13">
        <f t="shared" ref="J122:J127" ca="1" si="63">MAX(0,INT(H122*I122))</f>
        <v>0</v>
      </c>
      <c r="K122" s="2">
        <f t="shared" ref="K122:K127" ca="1" si="64">J122*G122</f>
        <v>0</v>
      </c>
      <c r="L122" s="11">
        <f t="shared" ref="L122:L127" ca="1" si="65">L121+K122</f>
        <v>2039512.3333750053</v>
      </c>
      <c r="M122" s="2">
        <f t="shared" ca="1" si="56"/>
        <v>0</v>
      </c>
      <c r="N122" s="2">
        <f t="shared" ca="1" si="57"/>
        <v>0</v>
      </c>
      <c r="O122" s="16">
        <f t="shared" ca="1" si="58"/>
        <v>0</v>
      </c>
      <c r="P122" s="11">
        <f t="shared" ref="P122:P127" ca="1" si="66">P121+O122</f>
        <v>108717.87507165065</v>
      </c>
      <c r="Q122" s="2">
        <f t="shared" ref="Q122:Q127" ca="1" si="67">M122+N122</f>
        <v>0</v>
      </c>
      <c r="R122" s="11">
        <f t="shared" ca="1" si="59"/>
        <v>871157.63535575301</v>
      </c>
      <c r="W122" s="5">
        <f t="shared" ca="1" si="39"/>
        <v>1</v>
      </c>
      <c r="Y122" s="12">
        <f t="shared" ca="1" si="44"/>
        <v>-71000</v>
      </c>
      <c r="Z122" s="12">
        <f t="shared" ca="1" si="45"/>
        <v>-90112.838344282703</v>
      </c>
      <c r="AA122" s="2">
        <f t="shared" ref="AA122:AA127" ca="1" si="68">R122+Y122+Z122</f>
        <v>710044.79701147031</v>
      </c>
      <c r="AB122" s="2">
        <f t="shared" ref="AB122:AB125" ca="1" si="69">AA122/POWER(1+$B$13/12,D122)</f>
        <v>710044.79701147031</v>
      </c>
    </row>
    <row r="123" spans="4:28" x14ac:dyDescent="0.25">
      <c r="D123" s="4">
        <v>116</v>
      </c>
      <c r="E123" s="2">
        <f t="shared" ca="1" si="47"/>
        <v>847</v>
      </c>
      <c r="F123" s="5">
        <f t="shared" ca="1" si="60"/>
        <v>1.2610000000000099</v>
      </c>
      <c r="G123" s="2">
        <f t="shared" ca="1" si="61"/>
        <v>1068.0670000000084</v>
      </c>
      <c r="H123" s="6">
        <f t="shared" ca="1" si="48"/>
        <v>56.000000000000014</v>
      </c>
      <c r="I123" s="5">
        <f t="shared" ca="1" si="62"/>
        <v>-0.2566666666666686</v>
      </c>
      <c r="J123" s="13">
        <f t="shared" ca="1" si="63"/>
        <v>0</v>
      </c>
      <c r="K123" s="2">
        <f t="shared" ca="1" si="64"/>
        <v>0</v>
      </c>
      <c r="L123" s="11">
        <f t="shared" ca="1" si="65"/>
        <v>2039512.3333750053</v>
      </c>
      <c r="M123" s="2">
        <f t="shared" ref="M123:M125" ca="1" si="70">K123*0.338</f>
        <v>0</v>
      </c>
      <c r="N123" s="2">
        <f t="shared" ref="N123:N125" ca="1" si="71">(K123-(J123*500))*0.2</f>
        <v>0</v>
      </c>
      <c r="O123" s="16">
        <f t="shared" ref="O123:O125" ca="1" si="72">(K123-(J123*500))*0.1196</f>
        <v>0</v>
      </c>
      <c r="P123" s="11">
        <f t="shared" ca="1" si="66"/>
        <v>108717.87507165065</v>
      </c>
      <c r="Q123" s="2">
        <f t="shared" ca="1" si="67"/>
        <v>0</v>
      </c>
      <c r="R123" s="11">
        <f t="shared" ref="R123:R125" ca="1" si="73">R122+Q123</f>
        <v>871157.63535575301</v>
      </c>
      <c r="W123" s="5">
        <f t="shared" ca="1" si="39"/>
        <v>1</v>
      </c>
      <c r="Y123" s="12">
        <f t="shared" ca="1" si="44"/>
        <v>-71000</v>
      </c>
      <c r="Z123" s="12">
        <f t="shared" ca="1" si="45"/>
        <v>-90112.838344282703</v>
      </c>
      <c r="AA123" s="2">
        <f t="shared" ca="1" si="68"/>
        <v>710044.79701147031</v>
      </c>
      <c r="AB123" s="2">
        <f t="shared" ca="1" si="69"/>
        <v>710044.79701147031</v>
      </c>
    </row>
    <row r="124" spans="4:28" x14ac:dyDescent="0.25">
      <c r="D124" s="4">
        <v>117</v>
      </c>
      <c r="E124" s="2">
        <f t="shared" ca="1" si="47"/>
        <v>847</v>
      </c>
      <c r="F124" s="5">
        <f t="shared" ca="1" si="60"/>
        <v>1.26325000000001</v>
      </c>
      <c r="G124" s="2">
        <f t="shared" ca="1" si="61"/>
        <v>1069.9727500000085</v>
      </c>
      <c r="H124" s="6">
        <f t="shared" ca="1" si="48"/>
        <v>56.000000000000014</v>
      </c>
      <c r="I124" s="5">
        <f t="shared" ca="1" si="62"/>
        <v>-0.26750000000000196</v>
      </c>
      <c r="J124" s="13">
        <f t="shared" ca="1" si="63"/>
        <v>0</v>
      </c>
      <c r="K124" s="2">
        <f t="shared" ca="1" si="64"/>
        <v>0</v>
      </c>
      <c r="L124" s="11">
        <f t="shared" ca="1" si="65"/>
        <v>2039512.3333750053</v>
      </c>
      <c r="M124" s="2">
        <f t="shared" ca="1" si="70"/>
        <v>0</v>
      </c>
      <c r="N124" s="2">
        <f t="shared" ca="1" si="71"/>
        <v>0</v>
      </c>
      <c r="O124" s="16">
        <f t="shared" ca="1" si="72"/>
        <v>0</v>
      </c>
      <c r="P124" s="11">
        <f t="shared" ca="1" si="66"/>
        <v>108717.87507165065</v>
      </c>
      <c r="Q124" s="2">
        <f t="shared" ca="1" si="67"/>
        <v>0</v>
      </c>
      <c r="R124" s="11">
        <f t="shared" ca="1" si="73"/>
        <v>871157.63535575301</v>
      </c>
      <c r="W124" s="5">
        <f t="shared" ca="1" si="39"/>
        <v>1</v>
      </c>
      <c r="Y124" s="12">
        <f t="shared" ca="1" si="44"/>
        <v>-71000</v>
      </c>
      <c r="Z124" s="12">
        <f t="shared" ca="1" si="45"/>
        <v>-90112.838344282703</v>
      </c>
      <c r="AA124" s="2">
        <f t="shared" ca="1" si="68"/>
        <v>710044.79701147031</v>
      </c>
      <c r="AB124" s="2">
        <f t="shared" ca="1" si="69"/>
        <v>710044.79701147031</v>
      </c>
    </row>
    <row r="125" spans="4:28" x14ac:dyDescent="0.25">
      <c r="D125" s="4">
        <v>118</v>
      </c>
      <c r="E125" s="2">
        <f t="shared" ca="1" si="47"/>
        <v>847</v>
      </c>
      <c r="F125" s="5">
        <f t="shared" ca="1" si="60"/>
        <v>1.2655000000000101</v>
      </c>
      <c r="G125" s="2">
        <f t="shared" ca="1" si="61"/>
        <v>1071.8785000000084</v>
      </c>
      <c r="H125" s="6">
        <f t="shared" ca="1" si="48"/>
        <v>56.000000000000014</v>
      </c>
      <c r="I125" s="5">
        <f t="shared" ca="1" si="62"/>
        <v>-0.27833333333333532</v>
      </c>
      <c r="J125" s="13">
        <f t="shared" ca="1" si="63"/>
        <v>0</v>
      </c>
      <c r="K125" s="2">
        <f t="shared" ca="1" si="64"/>
        <v>0</v>
      </c>
      <c r="L125" s="11">
        <f t="shared" ca="1" si="65"/>
        <v>2039512.3333750053</v>
      </c>
      <c r="M125" s="2">
        <f t="shared" ca="1" si="70"/>
        <v>0</v>
      </c>
      <c r="N125" s="2">
        <f t="shared" ca="1" si="71"/>
        <v>0</v>
      </c>
      <c r="O125" s="16">
        <f t="shared" ca="1" si="72"/>
        <v>0</v>
      </c>
      <c r="P125" s="11">
        <f t="shared" ca="1" si="66"/>
        <v>108717.87507165065</v>
      </c>
      <c r="Q125" s="2">
        <f t="shared" ca="1" si="67"/>
        <v>0</v>
      </c>
      <c r="R125" s="11">
        <f t="shared" ca="1" si="73"/>
        <v>871157.63535575301</v>
      </c>
      <c r="W125" s="5">
        <f t="shared" ca="1" si="39"/>
        <v>1</v>
      </c>
      <c r="Y125" s="12">
        <f t="shared" ca="1" si="44"/>
        <v>-71000</v>
      </c>
      <c r="Z125" s="12">
        <f t="shared" ca="1" si="45"/>
        <v>-90112.838344282703</v>
      </c>
      <c r="AA125" s="2">
        <f t="shared" ca="1" si="68"/>
        <v>710044.79701147031</v>
      </c>
      <c r="AB125" s="2">
        <f t="shared" ca="1" si="69"/>
        <v>710044.79701147031</v>
      </c>
    </row>
    <row r="126" spans="4:28" x14ac:dyDescent="0.25">
      <c r="D126" s="4">
        <v>119</v>
      </c>
      <c r="E126" s="2">
        <f t="shared" ca="1" si="47"/>
        <v>847</v>
      </c>
      <c r="F126" s="5">
        <f ca="1">F125+$B$10/12</f>
        <v>1.2677500000000101</v>
      </c>
      <c r="G126" s="2">
        <f t="shared" ca="1" si="61"/>
        <v>1073.7842500000086</v>
      </c>
      <c r="H126" s="6">
        <f t="shared" ca="1" si="48"/>
        <v>56.000000000000014</v>
      </c>
      <c r="I126" s="5">
        <f ca="1">I125-$B$12/12</f>
        <v>-0.28916666666666868</v>
      </c>
      <c r="J126" s="13">
        <f t="shared" ca="1" si="63"/>
        <v>0</v>
      </c>
      <c r="K126" s="2">
        <f t="shared" ca="1" si="64"/>
        <v>0</v>
      </c>
      <c r="L126" s="11">
        <f t="shared" ca="1" si="65"/>
        <v>2039512.3333750053</v>
      </c>
      <c r="M126" s="2">
        <f ca="1">K126*0.338</f>
        <v>0</v>
      </c>
      <c r="N126" s="2">
        <f ca="1">(K126-(J126*500))*0.2</f>
        <v>0</v>
      </c>
      <c r="O126" s="16">
        <f ca="1">(K126-(J126*500))*0.1196</f>
        <v>0</v>
      </c>
      <c r="P126" s="11">
        <f t="shared" ca="1" si="66"/>
        <v>108717.87507165065</v>
      </c>
      <c r="Q126" s="2">
        <f t="shared" ca="1" si="67"/>
        <v>0</v>
      </c>
      <c r="R126" s="11">
        <f ca="1">R125+Q126</f>
        <v>871157.63535575301</v>
      </c>
      <c r="W126" s="5">
        <f t="shared" ca="1" si="39"/>
        <v>1</v>
      </c>
      <c r="Y126" s="12">
        <f t="shared" ca="1" si="44"/>
        <v>-71000</v>
      </c>
      <c r="Z126" s="12">
        <f t="shared" ca="1" si="45"/>
        <v>-90112.838344282703</v>
      </c>
      <c r="AA126" s="2">
        <f t="shared" ca="1" si="68"/>
        <v>710044.79701147031</v>
      </c>
      <c r="AB126" s="2">
        <f ca="1">AA126/POWER(1+$B$13/12,D126)</f>
        <v>710044.79701147031</v>
      </c>
    </row>
    <row r="127" spans="4:28" x14ac:dyDescent="0.25">
      <c r="D127" s="4">
        <v>120</v>
      </c>
      <c r="E127" s="2">
        <f t="shared" ca="1" si="47"/>
        <v>847</v>
      </c>
      <c r="F127" s="5">
        <f ca="1">F126+$B$10/12</f>
        <v>1.2700000000000102</v>
      </c>
      <c r="G127" s="2">
        <f t="shared" ca="1" si="61"/>
        <v>1075.6900000000087</v>
      </c>
      <c r="H127" s="6">
        <f t="shared" ca="1" si="48"/>
        <v>56.000000000000014</v>
      </c>
      <c r="I127" s="5">
        <f ca="1">I126-$B$12/12</f>
        <v>-0.30000000000000204</v>
      </c>
      <c r="J127" s="13">
        <f t="shared" ca="1" si="63"/>
        <v>0</v>
      </c>
      <c r="K127" s="2">
        <f t="shared" ca="1" si="64"/>
        <v>0</v>
      </c>
      <c r="L127" s="11">
        <f t="shared" ca="1" si="65"/>
        <v>2039512.3333750053</v>
      </c>
      <c r="M127" s="2">
        <f t="shared" ref="M127" ca="1" si="74">K127*0.338</f>
        <v>0</v>
      </c>
      <c r="N127" s="2">
        <f t="shared" ref="N127" ca="1" si="75">(K127-(J127*500))*0.2</f>
        <v>0</v>
      </c>
      <c r="O127" s="16">
        <f t="shared" ref="O127" ca="1" si="76">(K127-(J127*500))*0.1196</f>
        <v>0</v>
      </c>
      <c r="P127" s="11">
        <f t="shared" ca="1" si="66"/>
        <v>108717.87507165065</v>
      </c>
      <c r="Q127" s="2">
        <f t="shared" ca="1" si="67"/>
        <v>0</v>
      </c>
      <c r="R127" s="11">
        <f t="shared" ref="R127" ca="1" si="77">R126+Q127</f>
        <v>871157.63535575301</v>
      </c>
      <c r="W127" s="5">
        <f t="shared" ca="1" si="39"/>
        <v>1</v>
      </c>
      <c r="Y127" s="12">
        <f t="shared" ca="1" si="44"/>
        <v>-71000</v>
      </c>
      <c r="Z127" s="12">
        <f t="shared" ca="1" si="45"/>
        <v>-90112.838344282703</v>
      </c>
      <c r="AA127" s="2">
        <f t="shared" ca="1" si="68"/>
        <v>710044.79701147031</v>
      </c>
      <c r="AB127" s="2">
        <f ca="1">AA127/POWER(1+$B$13/12,D127)</f>
        <v>710044.79701147031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BBB3C-D0F7-4FD1-8A30-C95EC63B7628}">
  <sheetPr>
    <tabColor theme="5" tint="0.79998168889431442"/>
  </sheetPr>
  <dimension ref="A1:AB127"/>
  <sheetViews>
    <sheetView showGridLines="0" topLeftCell="A4" zoomScale="90" zoomScaleNormal="90" workbookViewId="0">
      <selection activeCell="A11" sqref="A11"/>
    </sheetView>
  </sheetViews>
  <sheetFormatPr defaultRowHeight="15" x14ac:dyDescent="0.25"/>
  <cols>
    <col min="1" max="1" width="16.42578125" customWidth="1"/>
    <col min="2" max="2" width="13.140625" customWidth="1"/>
    <col min="3" max="3" width="5" customWidth="1"/>
    <col min="6" max="6" width="9.7109375" customWidth="1"/>
    <col min="7" max="7" width="8.42578125" customWidth="1"/>
    <col min="9" max="9" width="9" customWidth="1"/>
    <col min="11" max="11" width="10.7109375" customWidth="1"/>
    <col min="12" max="12" width="12.5703125" customWidth="1"/>
    <col min="18" max="18" width="12" customWidth="1"/>
    <col min="19" max="19" width="10.42578125" bestFit="1" customWidth="1"/>
    <col min="20" max="20" width="10.28515625" bestFit="1" customWidth="1"/>
    <col min="24" max="24" width="10.140625" customWidth="1"/>
    <col min="25" max="26" width="13.42578125" customWidth="1"/>
    <col min="27" max="27" width="12.7109375" customWidth="1"/>
    <col min="28" max="28" width="13.42578125" customWidth="1"/>
  </cols>
  <sheetData>
    <row r="1" spans="1:28" ht="30" x14ac:dyDescent="0.25">
      <c r="B1" s="23" t="s">
        <v>70</v>
      </c>
      <c r="D1" s="35">
        <v>1</v>
      </c>
      <c r="E1" s="35">
        <v>2</v>
      </c>
      <c r="F1" s="35">
        <v>3</v>
      </c>
      <c r="G1" s="35">
        <v>4</v>
      </c>
      <c r="H1" s="35">
        <v>5</v>
      </c>
      <c r="I1" s="35">
        <v>6</v>
      </c>
      <c r="J1" s="35">
        <v>7</v>
      </c>
      <c r="K1" s="35">
        <v>8</v>
      </c>
      <c r="L1" s="35">
        <v>9</v>
      </c>
      <c r="M1" s="35">
        <v>10</v>
      </c>
      <c r="N1" s="35">
        <v>11</v>
      </c>
      <c r="O1" s="35">
        <v>12</v>
      </c>
      <c r="P1" s="35">
        <v>13</v>
      </c>
      <c r="Q1" s="35">
        <v>14</v>
      </c>
      <c r="R1" s="35">
        <v>15</v>
      </c>
      <c r="S1" s="35">
        <v>16</v>
      </c>
      <c r="T1" s="35">
        <v>17</v>
      </c>
      <c r="U1" s="35">
        <v>18</v>
      </c>
      <c r="V1" s="35">
        <v>19</v>
      </c>
      <c r="W1" s="35">
        <v>20</v>
      </c>
      <c r="X1" s="35">
        <v>21</v>
      </c>
      <c r="Y1" s="35">
        <v>22</v>
      </c>
      <c r="Z1" s="35">
        <v>23</v>
      </c>
      <c r="AA1" s="35">
        <v>24</v>
      </c>
      <c r="AB1" s="35">
        <v>25</v>
      </c>
    </row>
    <row r="2" spans="1:28" x14ac:dyDescent="0.25">
      <c r="A2" s="3" t="s">
        <v>12</v>
      </c>
      <c r="B2" s="24" cm="1">
        <f t="array" aca="1" ref="B2" ca="1">INDIRECT("Seaded!R"&amp;ROW()&amp;"C"&amp;MATCH($B$1,Seaded!$A$1:$J$1,0),0)</f>
        <v>11150</v>
      </c>
    </row>
    <row r="3" spans="1:28" x14ac:dyDescent="0.25">
      <c r="A3" s="3" t="s">
        <v>13</v>
      </c>
      <c r="B3" s="34" cm="1">
        <f t="array" aca="1" ref="B3" ca="1">INDIRECT("Seaded!R"&amp;ROW()&amp;"C"&amp;MATCH($B$1,Seaded!$A$1:$J$1,0),0)</f>
        <v>1.0999999999999999E-2</v>
      </c>
      <c r="D3" t="s">
        <v>26</v>
      </c>
      <c r="G3">
        <f ca="1">INT($B$2*$B$3*(B5-$B$4))</f>
        <v>18</v>
      </c>
    </row>
    <row r="4" spans="1:28" x14ac:dyDescent="0.25">
      <c r="A4" s="3" t="s">
        <v>15</v>
      </c>
      <c r="B4" s="26" cm="1">
        <f t="array" aca="1" ref="B4" ca="1">INDIRECT("Seaded!R"&amp;ROW()&amp;"C"&amp;MATCH($B$1,Seaded!$A$1:$J$1,0),0)</f>
        <v>0.16</v>
      </c>
      <c r="D4" t="s">
        <v>27</v>
      </c>
      <c r="G4">
        <f ca="1">INT($B$2*$B$3*(B6-$B$4))</f>
        <v>28</v>
      </c>
    </row>
    <row r="5" spans="1:28" x14ac:dyDescent="0.25">
      <c r="A5" s="3" t="s">
        <v>16</v>
      </c>
      <c r="B5" s="26" cm="1">
        <f t="array" aca="1" ref="B5" ca="1">INDIRECT("Seaded!R"&amp;ROW()&amp;"C"&amp;MATCH($B$1,Seaded!$A$1:$J$1,0),0)</f>
        <v>0.31</v>
      </c>
    </row>
    <row r="6" spans="1:28" x14ac:dyDescent="0.25">
      <c r="A6" s="3" t="s">
        <v>17</v>
      </c>
      <c r="B6" s="26" cm="1">
        <f t="array" aca="1" ref="B6" ca="1">INDIRECT("Seaded!R"&amp;ROW()&amp;"C"&amp;MATCH($B$1,Seaded!$A$1:$J$1,0),0)</f>
        <v>0.39</v>
      </c>
      <c r="E6" t="s">
        <v>28</v>
      </c>
      <c r="F6" t="s">
        <v>29</v>
      </c>
      <c r="G6" t="s">
        <v>31</v>
      </c>
      <c r="H6" t="s">
        <v>32</v>
      </c>
      <c r="I6" t="s">
        <v>33</v>
      </c>
      <c r="J6" s="13" t="s">
        <v>51</v>
      </c>
      <c r="K6" t="s">
        <v>35</v>
      </c>
      <c r="L6" s="10" t="s">
        <v>49</v>
      </c>
      <c r="M6" t="s">
        <v>9</v>
      </c>
      <c r="N6" t="s">
        <v>10</v>
      </c>
      <c r="O6" s="15" t="s">
        <v>48</v>
      </c>
      <c r="P6" s="10" t="s">
        <v>53</v>
      </c>
      <c r="Q6" t="s">
        <v>43</v>
      </c>
      <c r="R6" s="10" t="s">
        <v>50</v>
      </c>
      <c r="S6" t="s">
        <v>36</v>
      </c>
      <c r="T6" t="s">
        <v>37</v>
      </c>
      <c r="U6" t="s">
        <v>38</v>
      </c>
      <c r="V6" t="s">
        <v>39</v>
      </c>
      <c r="W6" t="s">
        <v>40</v>
      </c>
      <c r="X6" t="s">
        <v>41</v>
      </c>
      <c r="Y6" s="10" t="s">
        <v>57</v>
      </c>
      <c r="Z6" s="10" t="s">
        <v>58</v>
      </c>
      <c r="AA6" t="s">
        <v>42</v>
      </c>
      <c r="AB6" t="s">
        <v>45</v>
      </c>
    </row>
    <row r="7" spans="1:28" x14ac:dyDescent="0.25">
      <c r="A7" s="3" t="s">
        <v>18</v>
      </c>
      <c r="B7" s="27" cm="1">
        <f t="array" aca="1" ref="B7" ca="1">INDIRECT("Seaded!R"&amp;ROW()&amp;"C"&amp;MATCH($B$1,Seaded!$A$1:$J$1,0),0)</f>
        <v>514</v>
      </c>
      <c r="D7" s="4" t="s">
        <v>30</v>
      </c>
      <c r="E7" s="2">
        <f ca="1">$B$7</f>
        <v>514</v>
      </c>
      <c r="F7" s="5">
        <v>1</v>
      </c>
      <c r="G7" s="2">
        <f ca="1">E7*F7</f>
        <v>514</v>
      </c>
      <c r="H7">
        <v>0</v>
      </c>
      <c r="I7" s="5">
        <v>1</v>
      </c>
      <c r="J7">
        <f>MAX(0,INT(H7*I7))</f>
        <v>0</v>
      </c>
      <c r="K7" s="2">
        <f ca="1">J7*G7</f>
        <v>0</v>
      </c>
      <c r="L7" s="2"/>
      <c r="M7" s="2"/>
      <c r="N7" s="2"/>
      <c r="O7" s="16"/>
      <c r="P7" s="2"/>
      <c r="Q7" s="2"/>
      <c r="R7" s="2">
        <f ca="1">K7</f>
        <v>0</v>
      </c>
      <c r="S7" s="2"/>
      <c r="T7" s="2"/>
      <c r="U7" s="2"/>
      <c r="W7" s="5">
        <v>1</v>
      </c>
      <c r="Y7" s="2"/>
    </row>
    <row r="8" spans="1:28" x14ac:dyDescent="0.25">
      <c r="A8" s="3" t="s">
        <v>19</v>
      </c>
      <c r="B8" s="27" cm="1">
        <f t="array" aca="1" ref="B8" ca="1">INDIRECT("Seaded!R"&amp;ROW()&amp;"C"&amp;MATCH($B$1,Seaded!$A$1:$J$1,0),0)</f>
        <v>790</v>
      </c>
      <c r="D8" s="4">
        <v>1</v>
      </c>
      <c r="E8" s="2">
        <f t="shared" ref="E8:E13" ca="1" si="0">E7+($B$8-$B$7)/6</f>
        <v>560</v>
      </c>
      <c r="F8" s="5">
        <f t="shared" ref="F8:F39" ca="1" si="1">F7+$B$10/12</f>
        <v>1.0022500000000001</v>
      </c>
      <c r="G8" s="2">
        <f t="shared" ref="G8:G71" ca="1" si="2">E8*F8</f>
        <v>561.26</v>
      </c>
      <c r="H8" s="6">
        <f ca="1">H7+$G$3/6</f>
        <v>3</v>
      </c>
      <c r="I8" s="5">
        <f t="shared" ref="I8:I39" ca="1" si="3">I7-$B$12/12</f>
        <v>0.98916666666666664</v>
      </c>
      <c r="J8" s="13">
        <f t="shared" ref="J8:J71" ca="1" si="4">MAX(0,INT(H8*I8))</f>
        <v>2</v>
      </c>
      <c r="K8" s="2">
        <f t="shared" ref="K8:K71" ca="1" si="5">J8*G8</f>
        <v>1122.52</v>
      </c>
      <c r="L8" s="11">
        <f ca="1">L7+K8</f>
        <v>1122.52</v>
      </c>
      <c r="M8" s="2">
        <f t="shared" ref="M8:M71" ca="1" si="6">K8*0.338</f>
        <v>379.41176000000002</v>
      </c>
      <c r="N8" s="2">
        <f t="shared" ref="N8:N71" ca="1" si="7">(K8-(J8*500))*0.2</f>
        <v>24.503999999999998</v>
      </c>
      <c r="O8" s="16">
        <f t="shared" ref="O8:O71" ca="1" si="8">(K8-(J8*500))*0.1196</f>
        <v>14.653391999999998</v>
      </c>
      <c r="P8" s="11">
        <f ca="1">P7+O8</f>
        <v>14.653391999999998</v>
      </c>
      <c r="Q8" s="2">
        <f ca="1">M8+N8</f>
        <v>403.91576000000003</v>
      </c>
      <c r="R8" s="11">
        <f t="shared" ref="R8:R71" ca="1" si="9">R7+Q8</f>
        <v>403.91576000000003</v>
      </c>
      <c r="S8" s="2">
        <f ca="1">-$B$14/2</f>
        <v>-71000</v>
      </c>
      <c r="T8" s="2">
        <f t="shared" ref="T8:T13" ca="1" si="10">-$B$17*1.338*$B$2*$B$15/22/8/6</f>
        <v>-6836.3247443181799</v>
      </c>
      <c r="U8" s="2">
        <f t="shared" ref="U8:U19" ca="1" si="11">-$B$17*1.338*$B$18*$B$16/22/8/12</f>
        <v>-1994.6944545454546</v>
      </c>
      <c r="V8" s="2">
        <f ca="1">SUM(S8:U8)</f>
        <v>-79831.019198863636</v>
      </c>
      <c r="W8" s="5">
        <f t="shared" ref="W8:W71" ca="1" si="12">W7+$B$11/12</f>
        <v>1.0016666666666667</v>
      </c>
      <c r="X8" s="2">
        <f ca="1">V8*W8</f>
        <v>-79964.070897528407</v>
      </c>
      <c r="Y8" s="12">
        <f ca="1">Y7+S8</f>
        <v>-71000</v>
      </c>
      <c r="Z8" s="12">
        <f ca="1">Z7+F8*(T8+U8)</f>
        <v>-8850.8889920610782</v>
      </c>
      <c r="AA8" s="2">
        <f ca="1">R8+Y8+Z8</f>
        <v>-79446.973232061078</v>
      </c>
      <c r="AB8" s="2">
        <f t="shared" ref="AB8:AB39" ca="1" si="13">AA8/POWER(1+$B$13/12,D8)</f>
        <v>-79446.973232061078</v>
      </c>
    </row>
    <row r="9" spans="1:28" x14ac:dyDescent="0.25">
      <c r="A9" s="3" t="s">
        <v>20</v>
      </c>
      <c r="B9" s="27" cm="1">
        <f t="array" aca="1" ref="B9" ca="1">INDIRECT("Seaded!R"&amp;ROW()&amp;"C"&amp;MATCH($B$1,Seaded!$A$1:$J$1,0),0)</f>
        <v>847</v>
      </c>
      <c r="D9" s="4">
        <v>2</v>
      </c>
      <c r="E9" s="2">
        <f t="shared" ca="1" si="0"/>
        <v>606</v>
      </c>
      <c r="F9" s="5">
        <f t="shared" ca="1" si="1"/>
        <v>1.0045000000000002</v>
      </c>
      <c r="G9" s="2">
        <f t="shared" ca="1" si="2"/>
        <v>608.72700000000009</v>
      </c>
      <c r="H9" s="6">
        <f t="shared" ref="H9:H13" ca="1" si="14">H8+$G$3/6</f>
        <v>6</v>
      </c>
      <c r="I9" s="5">
        <f t="shared" ca="1" si="3"/>
        <v>0.97833333333333328</v>
      </c>
      <c r="J9" s="13">
        <f t="shared" ca="1" si="4"/>
        <v>5</v>
      </c>
      <c r="K9" s="2">
        <f t="shared" ca="1" si="5"/>
        <v>3043.6350000000002</v>
      </c>
      <c r="L9" s="11">
        <f t="shared" ref="L9:L72" ca="1" si="15">L8+K9</f>
        <v>4166.1550000000007</v>
      </c>
      <c r="M9" s="2">
        <f t="shared" ca="1" si="6"/>
        <v>1028.74863</v>
      </c>
      <c r="N9" s="2">
        <f t="shared" ca="1" si="7"/>
        <v>108.72700000000005</v>
      </c>
      <c r="O9" s="16">
        <f t="shared" ca="1" si="8"/>
        <v>65.018746000000021</v>
      </c>
      <c r="P9" s="11">
        <f t="shared" ref="P9:P72" ca="1" si="16">P8+O9</f>
        <v>79.672138000000018</v>
      </c>
      <c r="Q9" s="2">
        <f t="shared" ref="Q9:Q72" ca="1" si="17">M9+N9</f>
        <v>1137.4756300000001</v>
      </c>
      <c r="R9" s="11">
        <f t="shared" ca="1" si="9"/>
        <v>1541.3913900000002</v>
      </c>
      <c r="S9" s="2"/>
      <c r="T9" s="2">
        <f t="shared" ca="1" si="10"/>
        <v>-6836.3247443181799</v>
      </c>
      <c r="U9" s="2">
        <f t="shared" ca="1" si="11"/>
        <v>-1994.6944545454546</v>
      </c>
      <c r="V9" s="2">
        <f t="shared" ref="V9:V19" ca="1" si="18">SUM(S9:U9)</f>
        <v>-8831.0191988636343</v>
      </c>
      <c r="W9" s="5">
        <f t="shared" ca="1" si="12"/>
        <v>1.0033333333333334</v>
      </c>
      <c r="X9" s="2">
        <f t="shared" ref="X9:X19" ca="1" si="19">V9*W9</f>
        <v>-8860.4559295265135</v>
      </c>
      <c r="Y9" s="12">
        <f t="shared" ref="Y9:Y72" ca="1" si="20">Y8+S9</f>
        <v>-71000</v>
      </c>
      <c r="Z9" s="12">
        <f t="shared" ref="Z9:Z72" ca="1" si="21">Z8+F9*(T9+U9)</f>
        <v>-17721.647777319602</v>
      </c>
      <c r="AA9" s="2">
        <f t="shared" ref="AA9:AA72" ca="1" si="22">R9+Y9+Z9</f>
        <v>-87180.25638731959</v>
      </c>
      <c r="AB9" s="2">
        <f t="shared" ca="1" si="13"/>
        <v>-87180.25638731959</v>
      </c>
    </row>
    <row r="10" spans="1:28" x14ac:dyDescent="0.25">
      <c r="A10" s="3" t="s">
        <v>21</v>
      </c>
      <c r="B10" s="28" cm="1">
        <f t="array" aca="1" ref="B10" ca="1">INDIRECT("Seaded!R"&amp;ROW()&amp;"C"&amp;MATCH($B$1,Seaded!$A$1:$J$1,0),0)</f>
        <v>2.7E-2</v>
      </c>
      <c r="D10" s="4">
        <v>3</v>
      </c>
      <c r="E10" s="2">
        <f t="shared" ca="1" si="0"/>
        <v>652</v>
      </c>
      <c r="F10" s="5">
        <f t="shared" ca="1" si="1"/>
        <v>1.0067500000000003</v>
      </c>
      <c r="G10" s="2">
        <f t="shared" ca="1" si="2"/>
        <v>656.40100000000018</v>
      </c>
      <c r="H10" s="6">
        <f t="shared" ca="1" si="14"/>
        <v>9</v>
      </c>
      <c r="I10" s="5">
        <f t="shared" ca="1" si="3"/>
        <v>0.96749999999999992</v>
      </c>
      <c r="J10" s="13">
        <f t="shared" ca="1" si="4"/>
        <v>8</v>
      </c>
      <c r="K10" s="2">
        <f t="shared" ca="1" si="5"/>
        <v>5251.2080000000014</v>
      </c>
      <c r="L10" s="11">
        <f t="shared" ca="1" si="15"/>
        <v>9417.3630000000012</v>
      </c>
      <c r="M10" s="2">
        <f t="shared" ca="1" si="6"/>
        <v>1774.9083040000005</v>
      </c>
      <c r="N10" s="2">
        <f t="shared" ca="1" si="7"/>
        <v>250.24160000000029</v>
      </c>
      <c r="O10" s="16">
        <f t="shared" ca="1" si="8"/>
        <v>149.64447680000018</v>
      </c>
      <c r="P10" s="11">
        <f t="shared" ca="1" si="16"/>
        <v>229.3166148000002</v>
      </c>
      <c r="Q10" s="2">
        <f t="shared" ca="1" si="17"/>
        <v>2025.1499040000008</v>
      </c>
      <c r="R10" s="11">
        <f t="shared" ca="1" si="9"/>
        <v>3566.541294000001</v>
      </c>
      <c r="S10" s="2"/>
      <c r="T10" s="2">
        <f t="shared" ca="1" si="10"/>
        <v>-6836.3247443181799</v>
      </c>
      <c r="U10" s="2">
        <f t="shared" ca="1" si="11"/>
        <v>-1994.6944545454546</v>
      </c>
      <c r="V10" s="2">
        <f t="shared" ca="1" si="18"/>
        <v>-8831.0191988636343</v>
      </c>
      <c r="W10" s="5">
        <f t="shared" ca="1" si="12"/>
        <v>1.0050000000000001</v>
      </c>
      <c r="X10" s="2">
        <f t="shared" ca="1" si="19"/>
        <v>-8875.174294857954</v>
      </c>
      <c r="Y10" s="12">
        <f t="shared" ca="1" si="20"/>
        <v>-71000</v>
      </c>
      <c r="Z10" s="12">
        <f t="shared" ca="1" si="21"/>
        <v>-26612.276355775568</v>
      </c>
      <c r="AA10" s="2">
        <f t="shared" ca="1" si="22"/>
        <v>-94045.735061775573</v>
      </c>
      <c r="AB10" s="2">
        <f t="shared" ca="1" si="13"/>
        <v>-94045.735061775573</v>
      </c>
    </row>
    <row r="11" spans="1:28" x14ac:dyDescent="0.25">
      <c r="A11" s="3" t="s">
        <v>102</v>
      </c>
      <c r="B11" s="28" cm="1">
        <f t="array" aca="1" ref="B11" ca="1">INDIRECT("Seaded!R"&amp;ROW()&amp;"C"&amp;MATCH($B$1,Seaded!$A$1:$J$1,0),0)</f>
        <v>0.02</v>
      </c>
      <c r="D11" s="4">
        <v>4</v>
      </c>
      <c r="E11" s="2">
        <f t="shared" ca="1" si="0"/>
        <v>698</v>
      </c>
      <c r="F11" s="5">
        <f t="shared" ca="1" si="1"/>
        <v>1.0090000000000003</v>
      </c>
      <c r="G11" s="2">
        <f t="shared" ca="1" si="2"/>
        <v>704.28200000000027</v>
      </c>
      <c r="H11" s="6">
        <f t="shared" ca="1" si="14"/>
        <v>12</v>
      </c>
      <c r="I11" s="5">
        <f t="shared" ca="1" si="3"/>
        <v>0.95666666666666655</v>
      </c>
      <c r="J11" s="13">
        <f t="shared" ca="1" si="4"/>
        <v>11</v>
      </c>
      <c r="K11" s="2">
        <f t="shared" ca="1" si="5"/>
        <v>7747.1020000000026</v>
      </c>
      <c r="L11" s="11">
        <f t="shared" ca="1" si="15"/>
        <v>17164.465000000004</v>
      </c>
      <c r="M11" s="2">
        <f t="shared" ca="1" si="6"/>
        <v>2618.5204760000011</v>
      </c>
      <c r="N11" s="2">
        <f t="shared" ca="1" si="7"/>
        <v>449.42040000000054</v>
      </c>
      <c r="O11" s="16">
        <f t="shared" ca="1" si="8"/>
        <v>268.75339920000033</v>
      </c>
      <c r="P11" s="11">
        <f t="shared" ca="1" si="16"/>
        <v>498.07001400000053</v>
      </c>
      <c r="Q11" s="2">
        <f t="shared" ca="1" si="17"/>
        <v>3067.9408760000015</v>
      </c>
      <c r="R11" s="11">
        <f t="shared" ca="1" si="9"/>
        <v>6634.482170000003</v>
      </c>
      <c r="S11" s="2"/>
      <c r="T11" s="2">
        <f t="shared" ca="1" si="10"/>
        <v>-6836.3247443181799</v>
      </c>
      <c r="U11" s="2">
        <f t="shared" ca="1" si="11"/>
        <v>-1994.6944545454546</v>
      </c>
      <c r="V11" s="2">
        <f t="shared" ca="1" si="18"/>
        <v>-8831.0191988636343</v>
      </c>
      <c r="W11" s="5">
        <f t="shared" ca="1" si="12"/>
        <v>1.0066666666666668</v>
      </c>
      <c r="X11" s="2">
        <f t="shared" ca="1" si="19"/>
        <v>-8889.8926601893927</v>
      </c>
      <c r="Y11" s="12">
        <f t="shared" ca="1" si="20"/>
        <v>-71000</v>
      </c>
      <c r="Z11" s="12">
        <f t="shared" ca="1" si="21"/>
        <v>-35522.77472742898</v>
      </c>
      <c r="AA11" s="2">
        <f t="shared" ca="1" si="22"/>
        <v>-99888.292557428969</v>
      </c>
      <c r="AB11" s="2">
        <f t="shared" ca="1" si="13"/>
        <v>-99888.292557428969</v>
      </c>
    </row>
    <row r="12" spans="1:28" x14ac:dyDescent="0.25">
      <c r="A12" s="3" t="s">
        <v>34</v>
      </c>
      <c r="B12" s="28" cm="1">
        <f t="array" aca="1" ref="B12" ca="1">INDIRECT("Seaded!R"&amp;ROW()&amp;"C"&amp;MATCH($B$1,Seaded!$A$1:$J$1,0),0)</f>
        <v>0.13</v>
      </c>
      <c r="D12" s="4">
        <v>5</v>
      </c>
      <c r="E12" s="2">
        <f t="shared" ca="1" si="0"/>
        <v>744</v>
      </c>
      <c r="F12" s="5">
        <f t="shared" ca="1" si="1"/>
        <v>1.0112500000000004</v>
      </c>
      <c r="G12" s="2">
        <f t="shared" ca="1" si="2"/>
        <v>752.37000000000035</v>
      </c>
      <c r="H12" s="6">
        <f t="shared" ca="1" si="14"/>
        <v>15</v>
      </c>
      <c r="I12" s="5">
        <f t="shared" ca="1" si="3"/>
        <v>0.94583333333333319</v>
      </c>
      <c r="J12" s="13">
        <f t="shared" ca="1" si="4"/>
        <v>14</v>
      </c>
      <c r="K12" s="2">
        <f t="shared" ca="1" si="5"/>
        <v>10533.180000000004</v>
      </c>
      <c r="L12" s="11">
        <f t="shared" ca="1" si="15"/>
        <v>27697.645000000008</v>
      </c>
      <c r="M12" s="2">
        <f t="shared" ca="1" si="6"/>
        <v>3560.2148400000015</v>
      </c>
      <c r="N12" s="2">
        <f t="shared" ca="1" si="7"/>
        <v>706.63600000000088</v>
      </c>
      <c r="O12" s="16">
        <f t="shared" ca="1" si="8"/>
        <v>422.56832800000046</v>
      </c>
      <c r="P12" s="11">
        <f t="shared" ca="1" si="16"/>
        <v>920.63834200000099</v>
      </c>
      <c r="Q12" s="2">
        <f t="shared" ca="1" si="17"/>
        <v>4266.8508400000028</v>
      </c>
      <c r="R12" s="11">
        <f t="shared" ca="1" si="9"/>
        <v>10901.333010000006</v>
      </c>
      <c r="S12" s="2"/>
      <c r="T12" s="2">
        <f t="shared" ca="1" si="10"/>
        <v>-6836.3247443181799</v>
      </c>
      <c r="U12" s="2">
        <f t="shared" ca="1" si="11"/>
        <v>-1994.6944545454546</v>
      </c>
      <c r="V12" s="2">
        <f t="shared" ca="1" si="18"/>
        <v>-8831.0191988636343</v>
      </c>
      <c r="W12" s="5">
        <f t="shared" ca="1" si="12"/>
        <v>1.0083333333333335</v>
      </c>
      <c r="X12" s="2">
        <f t="shared" ca="1" si="19"/>
        <v>-8904.6110255208332</v>
      </c>
      <c r="Y12" s="12">
        <f t="shared" ca="1" si="20"/>
        <v>-71000</v>
      </c>
      <c r="Z12" s="12">
        <f t="shared" ca="1" si="21"/>
        <v>-44453.142892279837</v>
      </c>
      <c r="AA12" s="2">
        <f t="shared" ca="1" si="22"/>
        <v>-104551.80988227983</v>
      </c>
      <c r="AB12" s="2">
        <f t="shared" ca="1" si="13"/>
        <v>-104551.80988227983</v>
      </c>
    </row>
    <row r="13" spans="1:28" x14ac:dyDescent="0.25">
      <c r="A13" s="7" t="s">
        <v>44</v>
      </c>
      <c r="B13" s="28" cm="1">
        <f t="array" aca="1" ref="B13" ca="1">INDIRECT("Seaded!R"&amp;ROW()&amp;"C"&amp;MATCH($B$1,Seaded!$A$1:$J$1,0),0)</f>
        <v>0</v>
      </c>
      <c r="D13" s="4">
        <v>6</v>
      </c>
      <c r="E13" s="2">
        <f t="shared" ca="1" si="0"/>
        <v>790</v>
      </c>
      <c r="F13" s="5">
        <f t="shared" ca="1" si="1"/>
        <v>1.0135000000000005</v>
      </c>
      <c r="G13" s="2">
        <f t="shared" ca="1" si="2"/>
        <v>800.66500000000042</v>
      </c>
      <c r="H13" s="6">
        <f t="shared" ca="1" si="14"/>
        <v>18</v>
      </c>
      <c r="I13" s="5">
        <f t="shared" ca="1" si="3"/>
        <v>0.93499999999999983</v>
      </c>
      <c r="J13" s="13">
        <f t="shared" ca="1" si="4"/>
        <v>16</v>
      </c>
      <c r="K13" s="2">
        <f t="shared" ca="1" si="5"/>
        <v>12810.640000000007</v>
      </c>
      <c r="L13" s="11">
        <f t="shared" ca="1" si="15"/>
        <v>40508.285000000018</v>
      </c>
      <c r="M13" s="2">
        <f t="shared" ca="1" si="6"/>
        <v>4329.9963200000029</v>
      </c>
      <c r="N13" s="2">
        <f t="shared" ca="1" si="7"/>
        <v>962.12800000000141</v>
      </c>
      <c r="O13" s="16">
        <f t="shared" ca="1" si="8"/>
        <v>575.35254400000076</v>
      </c>
      <c r="P13" s="11">
        <f t="shared" ca="1" si="16"/>
        <v>1495.9908860000019</v>
      </c>
      <c r="Q13" s="2">
        <f t="shared" ca="1" si="17"/>
        <v>5292.1243200000044</v>
      </c>
      <c r="R13" s="11">
        <f t="shared" ca="1" si="9"/>
        <v>16193.45733000001</v>
      </c>
      <c r="S13" s="2"/>
      <c r="T13" s="2">
        <f t="shared" ca="1" si="10"/>
        <v>-6836.3247443181799</v>
      </c>
      <c r="U13" s="2">
        <f t="shared" ca="1" si="11"/>
        <v>-1994.6944545454546</v>
      </c>
      <c r="V13" s="2">
        <f t="shared" ca="1" si="18"/>
        <v>-8831.0191988636343</v>
      </c>
      <c r="W13" s="5">
        <f t="shared" ca="1" si="12"/>
        <v>1.0100000000000002</v>
      </c>
      <c r="X13" s="2">
        <f t="shared" ca="1" si="19"/>
        <v>-8919.3293908522719</v>
      </c>
      <c r="Y13" s="12">
        <f t="shared" ca="1" si="20"/>
        <v>-71000</v>
      </c>
      <c r="Z13" s="12">
        <f t="shared" ca="1" si="21"/>
        <v>-53403.380850328133</v>
      </c>
      <c r="AA13" s="2">
        <f t="shared" ca="1" si="22"/>
        <v>-108209.92352032813</v>
      </c>
      <c r="AB13" s="2">
        <f t="shared" ca="1" si="13"/>
        <v>-108209.92352032813</v>
      </c>
    </row>
    <row r="14" spans="1:28" x14ac:dyDescent="0.25">
      <c r="A14" s="3" t="s">
        <v>22</v>
      </c>
      <c r="B14" s="29" cm="1">
        <f t="array" aca="1" ref="B14" ca="1">INDIRECT("Seaded!R"&amp;ROW()&amp;"C"&amp;MATCH($B$1,Seaded!$A$1:$J$1,0),0)</f>
        <v>142000</v>
      </c>
      <c r="D14" s="4">
        <v>7</v>
      </c>
      <c r="E14" s="2">
        <f t="shared" ref="E14:E19" ca="1" si="23">E13+($B$9-$B$8)/6</f>
        <v>799.5</v>
      </c>
      <c r="F14" s="5">
        <f t="shared" ca="1" si="1"/>
        <v>1.0157500000000006</v>
      </c>
      <c r="G14" s="2">
        <f t="shared" ca="1" si="2"/>
        <v>812.09212500000046</v>
      </c>
      <c r="H14" s="6">
        <f ca="1">H13+($G$4-$G$3)/6</f>
        <v>19.666666666666668</v>
      </c>
      <c r="I14" s="5">
        <f t="shared" ca="1" si="3"/>
        <v>0.92416666666666647</v>
      </c>
      <c r="J14" s="13">
        <f t="shared" ca="1" si="4"/>
        <v>18</v>
      </c>
      <c r="K14" s="2">
        <f t="shared" ca="1" si="5"/>
        <v>14617.658250000008</v>
      </c>
      <c r="L14" s="11">
        <f t="shared" ca="1" si="15"/>
        <v>55125.943250000026</v>
      </c>
      <c r="M14" s="2">
        <f t="shared" ca="1" si="6"/>
        <v>4940.7684885000026</v>
      </c>
      <c r="N14" s="2">
        <f t="shared" ca="1" si="7"/>
        <v>1123.5316500000015</v>
      </c>
      <c r="O14" s="16">
        <f t="shared" ca="1" si="8"/>
        <v>671.87192670000093</v>
      </c>
      <c r="P14" s="11">
        <f t="shared" ca="1" si="16"/>
        <v>2167.8628127000029</v>
      </c>
      <c r="Q14" s="2">
        <f t="shared" ca="1" si="17"/>
        <v>6064.3001385000043</v>
      </c>
      <c r="R14" s="11">
        <f t="shared" ca="1" si="9"/>
        <v>22257.757468500015</v>
      </c>
      <c r="S14" s="2"/>
      <c r="U14" s="2">
        <f t="shared" ca="1" si="11"/>
        <v>-1994.6944545454546</v>
      </c>
      <c r="V14" s="2">
        <f t="shared" ca="1" si="18"/>
        <v>-1994.6944545454546</v>
      </c>
      <c r="W14" s="5">
        <f t="shared" ca="1" si="12"/>
        <v>1.0116666666666669</v>
      </c>
      <c r="X14" s="2">
        <f t="shared" ca="1" si="19"/>
        <v>-2017.9658898484854</v>
      </c>
      <c r="Y14" s="12">
        <f t="shared" ca="1" si="20"/>
        <v>-71000</v>
      </c>
      <c r="Z14" s="12">
        <f t="shared" ca="1" si="21"/>
        <v>-55429.491742532678</v>
      </c>
      <c r="AA14" s="2">
        <f t="shared" ca="1" si="22"/>
        <v>-104171.73427403267</v>
      </c>
      <c r="AB14" s="2">
        <f t="shared" ca="1" si="13"/>
        <v>-104171.73427403267</v>
      </c>
    </row>
    <row r="15" spans="1:28" x14ac:dyDescent="0.25">
      <c r="A15" s="3" t="s">
        <v>23</v>
      </c>
      <c r="B15" s="21" cm="1">
        <f t="array" aca="1" ref="B15" ca="1">INDIRECT("Seaded!R"&amp;ROW()&amp;"C"&amp;MATCH($B$1,Seaded!$A$1:$J$1,0),0)</f>
        <v>0.3</v>
      </c>
      <c r="D15" s="4">
        <v>8</v>
      </c>
      <c r="E15" s="2">
        <f t="shared" ca="1" si="23"/>
        <v>809</v>
      </c>
      <c r="F15" s="5">
        <f t="shared" ca="1" si="1"/>
        <v>1.0180000000000007</v>
      </c>
      <c r="G15" s="2">
        <f t="shared" ca="1" si="2"/>
        <v>823.56200000000058</v>
      </c>
      <c r="H15" s="6">
        <f t="shared" ref="H15:H19" ca="1" si="24">H14+($G$4-$G$3)/6</f>
        <v>21.333333333333336</v>
      </c>
      <c r="I15" s="5">
        <f t="shared" ca="1" si="3"/>
        <v>0.91333333333333311</v>
      </c>
      <c r="J15" s="13">
        <f t="shared" ca="1" si="4"/>
        <v>19</v>
      </c>
      <c r="K15" s="2">
        <f t="shared" ca="1" si="5"/>
        <v>15647.678000000011</v>
      </c>
      <c r="L15" s="11">
        <f t="shared" ca="1" si="15"/>
        <v>70773.62125000004</v>
      </c>
      <c r="M15" s="2">
        <f t="shared" ca="1" si="6"/>
        <v>5288.9151640000036</v>
      </c>
      <c r="N15" s="2">
        <f t="shared" ca="1" si="7"/>
        <v>1229.5356000000022</v>
      </c>
      <c r="O15" s="16">
        <f t="shared" ca="1" si="8"/>
        <v>735.26228880000133</v>
      </c>
      <c r="P15" s="11">
        <f t="shared" ca="1" si="16"/>
        <v>2903.1251015000043</v>
      </c>
      <c r="Q15" s="2">
        <f t="shared" ca="1" si="17"/>
        <v>6518.4507640000056</v>
      </c>
      <c r="R15" s="11">
        <f t="shared" ca="1" si="9"/>
        <v>28776.208232500019</v>
      </c>
      <c r="S15" s="2"/>
      <c r="U15" s="2">
        <f t="shared" ca="1" si="11"/>
        <v>-1994.6944545454546</v>
      </c>
      <c r="V15" s="2">
        <f t="shared" ca="1" si="18"/>
        <v>-1994.6944545454546</v>
      </c>
      <c r="W15" s="5">
        <f t="shared" ca="1" si="12"/>
        <v>1.0133333333333336</v>
      </c>
      <c r="X15" s="2">
        <f t="shared" ca="1" si="19"/>
        <v>-2021.2903806060613</v>
      </c>
      <c r="Y15" s="12">
        <f t="shared" ca="1" si="20"/>
        <v>-71000</v>
      </c>
      <c r="Z15" s="12">
        <f t="shared" ca="1" si="21"/>
        <v>-57460.090697259955</v>
      </c>
      <c r="AA15" s="2">
        <f t="shared" ca="1" si="22"/>
        <v>-99683.882464759925</v>
      </c>
      <c r="AB15" s="2">
        <f t="shared" ca="1" si="13"/>
        <v>-99683.882464759925</v>
      </c>
    </row>
    <row r="16" spans="1:28" x14ac:dyDescent="0.25">
      <c r="A16" s="3" t="s">
        <v>24</v>
      </c>
      <c r="B16" s="21" cm="1">
        <f t="array" aca="1" ref="B16" ca="1">INDIRECT("Seaded!R"&amp;ROW()&amp;"C"&amp;MATCH($B$1,Seaded!$A$1:$J$1,0),0)</f>
        <v>16</v>
      </c>
      <c r="D16" s="4">
        <v>9</v>
      </c>
      <c r="E16" s="2">
        <f t="shared" ca="1" si="23"/>
        <v>818.5</v>
      </c>
      <c r="F16" s="5">
        <f t="shared" ca="1" si="1"/>
        <v>1.0202500000000008</v>
      </c>
      <c r="G16" s="2">
        <f t="shared" ca="1" si="2"/>
        <v>835.07462500000065</v>
      </c>
      <c r="H16" s="6">
        <f t="shared" ca="1" si="24"/>
        <v>23.000000000000004</v>
      </c>
      <c r="I16" s="5">
        <f t="shared" ca="1" si="3"/>
        <v>0.90249999999999975</v>
      </c>
      <c r="J16" s="13">
        <f t="shared" ca="1" si="4"/>
        <v>20</v>
      </c>
      <c r="K16" s="2">
        <f t="shared" ca="1" si="5"/>
        <v>16701.492500000015</v>
      </c>
      <c r="L16" s="11">
        <f t="shared" ca="1" si="15"/>
        <v>87475.113750000048</v>
      </c>
      <c r="M16" s="2">
        <f t="shared" ca="1" si="6"/>
        <v>5645.1044650000058</v>
      </c>
      <c r="N16" s="2">
        <f t="shared" ca="1" si="7"/>
        <v>1340.2985000000031</v>
      </c>
      <c r="O16" s="16">
        <f t="shared" ca="1" si="8"/>
        <v>801.49850300000173</v>
      </c>
      <c r="P16" s="11">
        <f t="shared" ca="1" si="16"/>
        <v>3704.623604500006</v>
      </c>
      <c r="Q16" s="2">
        <f t="shared" ca="1" si="17"/>
        <v>6985.4029650000084</v>
      </c>
      <c r="R16" s="11">
        <f t="shared" ca="1" si="9"/>
        <v>35761.611197500024</v>
      </c>
      <c r="S16" s="2"/>
      <c r="U16" s="2">
        <f t="shared" ca="1" si="11"/>
        <v>-1994.6944545454546</v>
      </c>
      <c r="V16" s="2">
        <f t="shared" ca="1" si="18"/>
        <v>-1994.6944545454546</v>
      </c>
      <c r="W16" s="5">
        <f t="shared" ca="1" si="12"/>
        <v>1.0150000000000003</v>
      </c>
      <c r="X16" s="2">
        <f t="shared" ca="1" si="19"/>
        <v>-2024.6148713636371</v>
      </c>
      <c r="Y16" s="12">
        <f t="shared" ca="1" si="20"/>
        <v>-71000</v>
      </c>
      <c r="Z16" s="12">
        <f t="shared" ca="1" si="21"/>
        <v>-59495.177714509955</v>
      </c>
      <c r="AA16" s="2">
        <f t="shared" ca="1" si="22"/>
        <v>-94733.566517009924</v>
      </c>
      <c r="AB16" s="2">
        <f t="shared" ca="1" si="13"/>
        <v>-94733.566517009924</v>
      </c>
    </row>
    <row r="17" spans="1:28" x14ac:dyDescent="0.25">
      <c r="A17" s="3" t="s">
        <v>25</v>
      </c>
      <c r="B17" s="29" cm="1">
        <f t="array" aca="1" ref="B17" ca="1">INDIRECT("Seaded!R"&amp;ROW()&amp;"C"&amp;MATCH($B$1,Seaded!$A$1:$J$1,0),0)</f>
        <v>1613</v>
      </c>
      <c r="D17" s="4">
        <v>10</v>
      </c>
      <c r="E17" s="2">
        <f t="shared" ca="1" si="23"/>
        <v>828</v>
      </c>
      <c r="F17" s="5">
        <f t="shared" ca="1" si="1"/>
        <v>1.0225000000000009</v>
      </c>
      <c r="G17" s="2">
        <f t="shared" ca="1" si="2"/>
        <v>846.63000000000068</v>
      </c>
      <c r="H17" s="6">
        <f t="shared" ca="1" si="24"/>
        <v>24.666666666666671</v>
      </c>
      <c r="I17" s="5">
        <f t="shared" ca="1" si="3"/>
        <v>0.89166666666666639</v>
      </c>
      <c r="J17" s="13">
        <f t="shared" ca="1" si="4"/>
        <v>21</v>
      </c>
      <c r="K17" s="2">
        <f t="shared" ca="1" si="5"/>
        <v>17779.230000000014</v>
      </c>
      <c r="L17" s="11">
        <f t="shared" ca="1" si="15"/>
        <v>105254.34375000006</v>
      </c>
      <c r="M17" s="2">
        <f t="shared" ca="1" si="6"/>
        <v>6009.3797400000049</v>
      </c>
      <c r="N17" s="2">
        <f t="shared" ca="1" si="7"/>
        <v>1455.846000000003</v>
      </c>
      <c r="O17" s="16">
        <f t="shared" ca="1" si="8"/>
        <v>870.59590800000171</v>
      </c>
      <c r="P17" s="11">
        <f t="shared" ca="1" si="16"/>
        <v>4575.219512500008</v>
      </c>
      <c r="Q17" s="2">
        <f t="shared" ca="1" si="17"/>
        <v>7465.225740000008</v>
      </c>
      <c r="R17" s="11">
        <f t="shared" ca="1" si="9"/>
        <v>43226.836937500033</v>
      </c>
      <c r="S17" s="2"/>
      <c r="U17" s="2">
        <f t="shared" ca="1" si="11"/>
        <v>-1994.6944545454546</v>
      </c>
      <c r="V17" s="2">
        <f t="shared" ca="1" si="18"/>
        <v>-1994.6944545454546</v>
      </c>
      <c r="W17" s="5">
        <f t="shared" ca="1" si="12"/>
        <v>1.0166666666666671</v>
      </c>
      <c r="X17" s="2">
        <f t="shared" ca="1" si="19"/>
        <v>-2027.939362121213</v>
      </c>
      <c r="Y17" s="12">
        <f t="shared" ca="1" si="20"/>
        <v>-71000</v>
      </c>
      <c r="Z17" s="12">
        <f t="shared" ca="1" si="21"/>
        <v>-61534.752794282685</v>
      </c>
      <c r="AA17" s="2">
        <f t="shared" ca="1" si="22"/>
        <v>-89307.915856782653</v>
      </c>
      <c r="AB17" s="2">
        <f t="shared" ca="1" si="13"/>
        <v>-89307.915856782653</v>
      </c>
    </row>
    <row r="18" spans="1:28" x14ac:dyDescent="0.25">
      <c r="A18" s="3" t="s">
        <v>14</v>
      </c>
      <c r="B18" s="3">
        <f ca="1">INT(B3*B2)</f>
        <v>122</v>
      </c>
      <c r="D18" s="4">
        <v>11</v>
      </c>
      <c r="E18" s="2">
        <f t="shared" ca="1" si="23"/>
        <v>837.5</v>
      </c>
      <c r="F18" s="5">
        <f t="shared" ca="1" si="1"/>
        <v>1.0247500000000009</v>
      </c>
      <c r="G18" s="2">
        <f t="shared" ca="1" si="2"/>
        <v>858.22812500000077</v>
      </c>
      <c r="H18" s="6">
        <f t="shared" ca="1" si="24"/>
        <v>26.333333333333339</v>
      </c>
      <c r="I18" s="5">
        <f t="shared" ca="1" si="3"/>
        <v>0.88083333333333302</v>
      </c>
      <c r="J18" s="13">
        <f t="shared" ca="1" si="4"/>
        <v>23</v>
      </c>
      <c r="K18" s="2">
        <f t="shared" ca="1" si="5"/>
        <v>19739.246875000019</v>
      </c>
      <c r="L18" s="11">
        <f t="shared" ca="1" si="15"/>
        <v>124993.59062500007</v>
      </c>
      <c r="M18" s="2">
        <f t="shared" ca="1" si="6"/>
        <v>6671.8654437500072</v>
      </c>
      <c r="N18" s="2">
        <f t="shared" ca="1" si="7"/>
        <v>1647.8493750000039</v>
      </c>
      <c r="O18" s="16">
        <f t="shared" ca="1" si="8"/>
        <v>985.41392625000219</v>
      </c>
      <c r="P18" s="11">
        <f t="shared" ca="1" si="16"/>
        <v>5560.6334387500101</v>
      </c>
      <c r="Q18" s="2">
        <f t="shared" ca="1" si="17"/>
        <v>8319.7148187500115</v>
      </c>
      <c r="R18" s="11">
        <f t="shared" ca="1" si="9"/>
        <v>51546.551756250046</v>
      </c>
      <c r="S18" s="2"/>
      <c r="U18" s="2">
        <f t="shared" ca="1" si="11"/>
        <v>-1994.6944545454546</v>
      </c>
      <c r="V18" s="2">
        <f t="shared" ca="1" si="18"/>
        <v>-1994.6944545454546</v>
      </c>
      <c r="W18" s="5">
        <f t="shared" ca="1" si="12"/>
        <v>1.0183333333333338</v>
      </c>
      <c r="X18" s="2">
        <f t="shared" ca="1" si="19"/>
        <v>-2031.2638528787888</v>
      </c>
      <c r="Y18" s="12">
        <f t="shared" ca="1" si="20"/>
        <v>-71000</v>
      </c>
      <c r="Z18" s="12">
        <f t="shared" ca="1" si="21"/>
        <v>-63578.815936578139</v>
      </c>
      <c r="AA18" s="2">
        <f t="shared" ca="1" si="22"/>
        <v>-83032.264180328086</v>
      </c>
      <c r="AB18" s="2">
        <f t="shared" ca="1" si="13"/>
        <v>-83032.264180328086</v>
      </c>
    </row>
    <row r="19" spans="1:28" x14ac:dyDescent="0.25">
      <c r="D19" s="4">
        <v>12</v>
      </c>
      <c r="E19" s="2">
        <f t="shared" ca="1" si="23"/>
        <v>847</v>
      </c>
      <c r="F19" s="5">
        <f t="shared" ca="1" si="1"/>
        <v>1.027000000000001</v>
      </c>
      <c r="G19" s="2">
        <f t="shared" ca="1" si="2"/>
        <v>869.86900000000082</v>
      </c>
      <c r="H19" s="6">
        <f t="shared" ca="1" si="24"/>
        <v>28.000000000000007</v>
      </c>
      <c r="I19" s="5">
        <f t="shared" ca="1" si="3"/>
        <v>0.86999999999999966</v>
      </c>
      <c r="J19" s="13">
        <f t="shared" ca="1" si="4"/>
        <v>24</v>
      </c>
      <c r="K19" s="2">
        <f t="shared" ca="1" si="5"/>
        <v>20876.856000000022</v>
      </c>
      <c r="L19" s="11">
        <f t="shared" ca="1" si="15"/>
        <v>145870.4466250001</v>
      </c>
      <c r="M19" s="2">
        <f t="shared" ca="1" si="6"/>
        <v>7056.3773280000078</v>
      </c>
      <c r="N19" s="2">
        <f t="shared" ca="1" si="7"/>
        <v>1775.3712000000044</v>
      </c>
      <c r="O19" s="16">
        <f t="shared" ca="1" si="8"/>
        <v>1061.6719776000025</v>
      </c>
      <c r="P19" s="11">
        <f t="shared" ca="1" si="16"/>
        <v>6622.3054163500128</v>
      </c>
      <c r="Q19" s="2">
        <f t="shared" ca="1" si="17"/>
        <v>8831.7485280000128</v>
      </c>
      <c r="R19" s="11">
        <f t="shared" ca="1" si="9"/>
        <v>60378.300284250057</v>
      </c>
      <c r="S19" s="2"/>
      <c r="U19" s="2">
        <f t="shared" ca="1" si="11"/>
        <v>-1994.6944545454546</v>
      </c>
      <c r="V19" s="2">
        <f t="shared" ca="1" si="18"/>
        <v>-1994.6944545454546</v>
      </c>
      <c r="W19" s="5">
        <f t="shared" ca="1" si="12"/>
        <v>1.0200000000000005</v>
      </c>
      <c r="X19" s="2">
        <f t="shared" ca="1" si="19"/>
        <v>-2034.5883436363647</v>
      </c>
      <c r="Y19" s="12">
        <f t="shared" ca="1" si="20"/>
        <v>-71000</v>
      </c>
      <c r="Z19" s="12">
        <f t="shared" ca="1" si="21"/>
        <v>-65627.367141396317</v>
      </c>
      <c r="AA19" s="2">
        <f t="shared" ca="1" si="22"/>
        <v>-76249.066857146259</v>
      </c>
      <c r="AB19" s="2">
        <f t="shared" ca="1" si="13"/>
        <v>-76249.066857146259</v>
      </c>
    </row>
    <row r="20" spans="1:28" x14ac:dyDescent="0.25">
      <c r="D20" s="4">
        <v>13</v>
      </c>
      <c r="E20" s="2">
        <f ca="1">E19</f>
        <v>847</v>
      </c>
      <c r="F20" s="5">
        <f t="shared" ca="1" si="1"/>
        <v>1.0292500000000011</v>
      </c>
      <c r="G20" s="2">
        <f t="shared" ca="1" si="2"/>
        <v>871.77475000000095</v>
      </c>
      <c r="H20" s="6">
        <f ca="1">H19</f>
        <v>28.000000000000007</v>
      </c>
      <c r="I20" s="5">
        <f t="shared" ca="1" si="3"/>
        <v>0.8591666666666663</v>
      </c>
      <c r="J20" s="13">
        <f t="shared" ca="1" si="4"/>
        <v>24</v>
      </c>
      <c r="K20" s="2">
        <f t="shared" ca="1" si="5"/>
        <v>20922.594000000023</v>
      </c>
      <c r="L20" s="11">
        <f t="shared" ca="1" si="15"/>
        <v>166793.04062500011</v>
      </c>
      <c r="M20" s="2">
        <f t="shared" ca="1" si="6"/>
        <v>7071.8367720000078</v>
      </c>
      <c r="N20" s="2">
        <f t="shared" ca="1" si="7"/>
        <v>1784.5188000000046</v>
      </c>
      <c r="O20" s="16">
        <f t="shared" ca="1" si="8"/>
        <v>1067.1422424000027</v>
      </c>
      <c r="P20" s="11">
        <f t="shared" ca="1" si="16"/>
        <v>7689.4476587500158</v>
      </c>
      <c r="Q20" s="2">
        <f t="shared" ca="1" si="17"/>
        <v>8856.3555720000131</v>
      </c>
      <c r="R20" s="11">
        <f t="shared" ca="1" si="9"/>
        <v>69234.655856250072</v>
      </c>
      <c r="S20" s="2"/>
      <c r="W20" s="5">
        <f t="shared" ca="1" si="12"/>
        <v>1.0216666666666672</v>
      </c>
      <c r="Y20" s="12">
        <f t="shared" ca="1" si="20"/>
        <v>-71000</v>
      </c>
      <c r="Z20" s="12">
        <f t="shared" ca="1" si="21"/>
        <v>-65627.367141396317</v>
      </c>
      <c r="AA20" s="2">
        <f t="shared" ca="1" si="22"/>
        <v>-67392.711285146244</v>
      </c>
      <c r="AB20" s="2">
        <f t="shared" ca="1" si="13"/>
        <v>-67392.711285146244</v>
      </c>
    </row>
    <row r="21" spans="1:28" x14ac:dyDescent="0.25">
      <c r="D21" s="4">
        <v>14</v>
      </c>
      <c r="E21" s="2">
        <f t="shared" ref="E21:E84" ca="1" si="25">E20</f>
        <v>847</v>
      </c>
      <c r="F21" s="5">
        <f t="shared" ca="1" si="1"/>
        <v>1.0315000000000012</v>
      </c>
      <c r="G21" s="2">
        <f t="shared" ca="1" si="2"/>
        <v>873.68050000000096</v>
      </c>
      <c r="H21" s="6">
        <f t="shared" ref="H21:H84" ca="1" si="26">H20</f>
        <v>28.000000000000007</v>
      </c>
      <c r="I21" s="5">
        <f t="shared" ca="1" si="3"/>
        <v>0.84833333333333294</v>
      </c>
      <c r="J21" s="13">
        <f t="shared" ca="1" si="4"/>
        <v>23</v>
      </c>
      <c r="K21" s="2">
        <f t="shared" ca="1" si="5"/>
        <v>20094.651500000022</v>
      </c>
      <c r="L21" s="11">
        <f t="shared" ca="1" si="15"/>
        <v>186887.69212500012</v>
      </c>
      <c r="M21" s="2">
        <f t="shared" ca="1" si="6"/>
        <v>6791.9922070000075</v>
      </c>
      <c r="N21" s="2">
        <f t="shared" ca="1" si="7"/>
        <v>1718.9303000000045</v>
      </c>
      <c r="O21" s="16">
        <f t="shared" ca="1" si="8"/>
        <v>1027.9203194000027</v>
      </c>
      <c r="P21" s="11">
        <f t="shared" ca="1" si="16"/>
        <v>8717.3679781500177</v>
      </c>
      <c r="Q21" s="2">
        <f t="shared" ca="1" si="17"/>
        <v>8510.922507000012</v>
      </c>
      <c r="R21" s="11">
        <f t="shared" ca="1" si="9"/>
        <v>77745.578363250082</v>
      </c>
      <c r="S21" s="2"/>
      <c r="W21" s="5">
        <f t="shared" ca="1" si="12"/>
        <v>1.0233333333333339</v>
      </c>
      <c r="Y21" s="12">
        <f t="shared" ca="1" si="20"/>
        <v>-71000</v>
      </c>
      <c r="Z21" s="12">
        <f t="shared" ca="1" si="21"/>
        <v>-65627.367141396317</v>
      </c>
      <c r="AA21" s="2">
        <f t="shared" ca="1" si="22"/>
        <v>-58881.788778146234</v>
      </c>
      <c r="AB21" s="2">
        <f t="shared" ca="1" si="13"/>
        <v>-58881.788778146234</v>
      </c>
    </row>
    <row r="22" spans="1:28" x14ac:dyDescent="0.25">
      <c r="D22" s="4">
        <v>15</v>
      </c>
      <c r="E22" s="2">
        <f t="shared" ca="1" si="25"/>
        <v>847</v>
      </c>
      <c r="F22" s="5">
        <f t="shared" ca="1" si="1"/>
        <v>1.0337500000000013</v>
      </c>
      <c r="G22" s="2">
        <f t="shared" ca="1" si="2"/>
        <v>875.58625000000109</v>
      </c>
      <c r="H22" s="6">
        <f t="shared" ca="1" si="26"/>
        <v>28.000000000000007</v>
      </c>
      <c r="I22" s="5">
        <f t="shared" ca="1" si="3"/>
        <v>0.83749999999999958</v>
      </c>
      <c r="J22" s="13">
        <f t="shared" ca="1" si="4"/>
        <v>23</v>
      </c>
      <c r="K22" s="2">
        <f t="shared" ca="1" si="5"/>
        <v>20138.483750000025</v>
      </c>
      <c r="L22" s="11">
        <f t="shared" ca="1" si="15"/>
        <v>207026.17587500013</v>
      </c>
      <c r="M22" s="2">
        <f t="shared" ca="1" si="6"/>
        <v>6806.8075075000088</v>
      </c>
      <c r="N22" s="2">
        <f t="shared" ca="1" si="7"/>
        <v>1727.6967500000051</v>
      </c>
      <c r="O22" s="16">
        <f t="shared" ca="1" si="8"/>
        <v>1033.1626565000029</v>
      </c>
      <c r="P22" s="11">
        <f t="shared" ca="1" si="16"/>
        <v>9750.5306346500201</v>
      </c>
      <c r="Q22" s="2">
        <f t="shared" ca="1" si="17"/>
        <v>8534.5042575000134</v>
      </c>
      <c r="R22" s="11">
        <f t="shared" ca="1" si="9"/>
        <v>86280.082620750094</v>
      </c>
      <c r="S22" s="2"/>
      <c r="W22" s="5">
        <f t="shared" ca="1" si="12"/>
        <v>1.0250000000000006</v>
      </c>
      <c r="Y22" s="12">
        <f t="shared" ca="1" si="20"/>
        <v>-71000</v>
      </c>
      <c r="Z22" s="12">
        <f t="shared" ca="1" si="21"/>
        <v>-65627.367141396317</v>
      </c>
      <c r="AA22" s="2">
        <f t="shared" ca="1" si="22"/>
        <v>-50347.284520646223</v>
      </c>
      <c r="AB22" s="2">
        <f t="shared" ca="1" si="13"/>
        <v>-50347.284520646223</v>
      </c>
    </row>
    <row r="23" spans="1:28" x14ac:dyDescent="0.25">
      <c r="D23" s="4">
        <v>16</v>
      </c>
      <c r="E23" s="2">
        <f t="shared" ca="1" si="25"/>
        <v>847</v>
      </c>
      <c r="F23" s="5">
        <f t="shared" ca="1" si="1"/>
        <v>1.0360000000000014</v>
      </c>
      <c r="G23" s="2">
        <f t="shared" ca="1" si="2"/>
        <v>877.4920000000011</v>
      </c>
      <c r="H23" s="6">
        <f t="shared" ca="1" si="26"/>
        <v>28.000000000000007</v>
      </c>
      <c r="I23" s="5">
        <f t="shared" ca="1" si="3"/>
        <v>0.82666666666666622</v>
      </c>
      <c r="J23" s="13">
        <f t="shared" ca="1" si="4"/>
        <v>23</v>
      </c>
      <c r="K23" s="2">
        <f t="shared" ca="1" si="5"/>
        <v>20182.316000000024</v>
      </c>
      <c r="L23" s="11">
        <f t="shared" ca="1" si="15"/>
        <v>227208.49187500015</v>
      </c>
      <c r="M23" s="2">
        <f t="shared" ca="1" si="6"/>
        <v>6821.6228080000083</v>
      </c>
      <c r="N23" s="2">
        <f t="shared" ca="1" si="7"/>
        <v>1736.4632000000049</v>
      </c>
      <c r="O23" s="16">
        <f t="shared" ca="1" si="8"/>
        <v>1038.4049936000029</v>
      </c>
      <c r="P23" s="11">
        <f t="shared" ca="1" si="16"/>
        <v>10788.935628250023</v>
      </c>
      <c r="Q23" s="2">
        <f t="shared" ca="1" si="17"/>
        <v>8558.086008000013</v>
      </c>
      <c r="R23" s="11">
        <f t="shared" ca="1" si="9"/>
        <v>94838.168628750107</v>
      </c>
      <c r="S23" s="2"/>
      <c r="W23" s="5">
        <f t="shared" ca="1" si="12"/>
        <v>1.0266666666666673</v>
      </c>
      <c r="Y23" s="12">
        <f t="shared" ca="1" si="20"/>
        <v>-71000</v>
      </c>
      <c r="Z23" s="12">
        <f t="shared" ca="1" si="21"/>
        <v>-65627.367141396317</v>
      </c>
      <c r="AA23" s="2">
        <f t="shared" ca="1" si="22"/>
        <v>-41789.19851264621</v>
      </c>
      <c r="AB23" s="2">
        <f t="shared" ca="1" si="13"/>
        <v>-41789.19851264621</v>
      </c>
    </row>
    <row r="24" spans="1:28" x14ac:dyDescent="0.25">
      <c r="D24" s="4">
        <v>17</v>
      </c>
      <c r="E24" s="2">
        <f t="shared" ca="1" si="25"/>
        <v>847</v>
      </c>
      <c r="F24" s="5">
        <f t="shared" ca="1" si="1"/>
        <v>1.0382500000000014</v>
      </c>
      <c r="G24" s="2">
        <f t="shared" ca="1" si="2"/>
        <v>879.39775000000122</v>
      </c>
      <c r="H24" s="6">
        <f t="shared" ca="1" si="26"/>
        <v>28.000000000000007</v>
      </c>
      <c r="I24" s="5">
        <f t="shared" ca="1" si="3"/>
        <v>0.81583333333333286</v>
      </c>
      <c r="J24" s="13">
        <f t="shared" ca="1" si="4"/>
        <v>22</v>
      </c>
      <c r="K24" s="2">
        <f t="shared" ca="1" si="5"/>
        <v>19346.750500000027</v>
      </c>
      <c r="L24" s="11">
        <f t="shared" ca="1" si="15"/>
        <v>246555.24237500018</v>
      </c>
      <c r="M24" s="2">
        <f t="shared" ca="1" si="6"/>
        <v>6539.20166900001</v>
      </c>
      <c r="N24" s="2">
        <f t="shared" ca="1" si="7"/>
        <v>1669.3501000000056</v>
      </c>
      <c r="O24" s="16">
        <f t="shared" ca="1" si="8"/>
        <v>998.27135980000321</v>
      </c>
      <c r="P24" s="11">
        <f t="shared" ca="1" si="16"/>
        <v>11787.206988050026</v>
      </c>
      <c r="Q24" s="2">
        <f t="shared" ca="1" si="17"/>
        <v>8208.5517690000161</v>
      </c>
      <c r="R24" s="11">
        <f t="shared" ca="1" si="9"/>
        <v>103046.72039775012</v>
      </c>
      <c r="S24" s="2"/>
      <c r="W24" s="5">
        <f t="shared" ca="1" si="12"/>
        <v>1.028333333333334</v>
      </c>
      <c r="Y24" s="12">
        <f t="shared" ca="1" si="20"/>
        <v>-71000</v>
      </c>
      <c r="Z24" s="12">
        <f t="shared" ca="1" si="21"/>
        <v>-65627.367141396317</v>
      </c>
      <c r="AA24" s="2">
        <f t="shared" ca="1" si="22"/>
        <v>-33580.646743646197</v>
      </c>
      <c r="AB24" s="2">
        <f t="shared" ca="1" si="13"/>
        <v>-33580.646743646197</v>
      </c>
    </row>
    <row r="25" spans="1:28" x14ac:dyDescent="0.25">
      <c r="D25" s="4">
        <v>18</v>
      </c>
      <c r="E25" s="2">
        <f t="shared" ca="1" si="25"/>
        <v>847</v>
      </c>
      <c r="F25" s="5">
        <f t="shared" ca="1" si="1"/>
        <v>1.0405000000000015</v>
      </c>
      <c r="G25" s="2">
        <f t="shared" ca="1" si="2"/>
        <v>881.30350000000135</v>
      </c>
      <c r="H25" s="6">
        <f t="shared" ca="1" si="26"/>
        <v>28.000000000000007</v>
      </c>
      <c r="I25" s="5">
        <f t="shared" ca="1" si="3"/>
        <v>0.80499999999999949</v>
      </c>
      <c r="J25" s="13">
        <f t="shared" ca="1" si="4"/>
        <v>22</v>
      </c>
      <c r="K25" s="2">
        <f t="shared" ca="1" si="5"/>
        <v>19388.677000000029</v>
      </c>
      <c r="L25" s="11">
        <f t="shared" ca="1" si="15"/>
        <v>265943.91937500023</v>
      </c>
      <c r="M25" s="2">
        <f t="shared" ca="1" si="6"/>
        <v>6553.3728260000098</v>
      </c>
      <c r="N25" s="2">
        <f t="shared" ca="1" si="7"/>
        <v>1677.7354000000059</v>
      </c>
      <c r="O25" s="16">
        <f t="shared" ca="1" si="8"/>
        <v>1003.2857692000034</v>
      </c>
      <c r="P25" s="11">
        <f t="shared" ca="1" si="16"/>
        <v>12790.492757250029</v>
      </c>
      <c r="Q25" s="2">
        <f t="shared" ca="1" si="17"/>
        <v>8231.1082260000148</v>
      </c>
      <c r="R25" s="11">
        <f t="shared" ca="1" si="9"/>
        <v>111277.82862375013</v>
      </c>
      <c r="S25" s="2"/>
      <c r="W25" s="5">
        <f t="shared" ca="1" si="12"/>
        <v>1.0300000000000007</v>
      </c>
      <c r="Y25" s="12">
        <f t="shared" ca="1" si="20"/>
        <v>-71000</v>
      </c>
      <c r="Z25" s="12">
        <f t="shared" ca="1" si="21"/>
        <v>-65627.367141396317</v>
      </c>
      <c r="AA25" s="2">
        <f t="shared" ca="1" si="22"/>
        <v>-25349.538517646186</v>
      </c>
      <c r="AB25" s="2">
        <f t="shared" ca="1" si="13"/>
        <v>-25349.538517646186</v>
      </c>
    </row>
    <row r="26" spans="1:28" x14ac:dyDescent="0.25">
      <c r="D26" s="4">
        <v>19</v>
      </c>
      <c r="E26" s="2">
        <f t="shared" ca="1" si="25"/>
        <v>847</v>
      </c>
      <c r="F26" s="5">
        <f t="shared" ca="1" si="1"/>
        <v>1.0427500000000016</v>
      </c>
      <c r="G26" s="2">
        <f t="shared" ca="1" si="2"/>
        <v>883.20925000000136</v>
      </c>
      <c r="H26" s="6">
        <f t="shared" ca="1" si="26"/>
        <v>28.000000000000007</v>
      </c>
      <c r="I26" s="5">
        <f t="shared" ca="1" si="3"/>
        <v>0.79416666666666613</v>
      </c>
      <c r="J26" s="13">
        <f t="shared" ca="1" si="4"/>
        <v>22</v>
      </c>
      <c r="K26" s="2">
        <f t="shared" ca="1" si="5"/>
        <v>19430.60350000003</v>
      </c>
      <c r="L26" s="11">
        <f t="shared" ca="1" si="15"/>
        <v>285374.52287500026</v>
      </c>
      <c r="M26" s="2">
        <f t="shared" ca="1" si="6"/>
        <v>6567.5439830000105</v>
      </c>
      <c r="N26" s="2">
        <f t="shared" ca="1" si="7"/>
        <v>1686.1207000000061</v>
      </c>
      <c r="O26" s="16">
        <f t="shared" ca="1" si="8"/>
        <v>1008.3001786000036</v>
      </c>
      <c r="P26" s="11">
        <f t="shared" ca="1" si="16"/>
        <v>13798.792935850033</v>
      </c>
      <c r="Q26" s="2">
        <f t="shared" ca="1" si="17"/>
        <v>8253.6646830000172</v>
      </c>
      <c r="R26" s="11">
        <f t="shared" ca="1" si="9"/>
        <v>119531.49330675014</v>
      </c>
      <c r="S26" s="2"/>
      <c r="W26" s="5">
        <f t="shared" ca="1" si="12"/>
        <v>1.0316666666666674</v>
      </c>
      <c r="Y26" s="12">
        <f t="shared" ca="1" si="20"/>
        <v>-71000</v>
      </c>
      <c r="Z26" s="12">
        <f t="shared" ca="1" si="21"/>
        <v>-65627.367141396317</v>
      </c>
      <c r="AA26" s="2">
        <f t="shared" ca="1" si="22"/>
        <v>-17095.873834646176</v>
      </c>
      <c r="AB26" s="2">
        <f t="shared" ca="1" si="13"/>
        <v>-17095.873834646176</v>
      </c>
    </row>
    <row r="27" spans="1:28" x14ac:dyDescent="0.25">
      <c r="D27" s="4">
        <v>20</v>
      </c>
      <c r="E27" s="2">
        <f t="shared" ca="1" si="25"/>
        <v>847</v>
      </c>
      <c r="F27" s="5">
        <f t="shared" ca="1" si="1"/>
        <v>1.0450000000000017</v>
      </c>
      <c r="G27" s="2">
        <f t="shared" ca="1" si="2"/>
        <v>885.11500000000149</v>
      </c>
      <c r="H27" s="6">
        <f t="shared" ca="1" si="26"/>
        <v>28.000000000000007</v>
      </c>
      <c r="I27" s="5">
        <f t="shared" ca="1" si="3"/>
        <v>0.78333333333333277</v>
      </c>
      <c r="J27" s="13">
        <f t="shared" ca="1" si="4"/>
        <v>21</v>
      </c>
      <c r="K27" s="2">
        <f t="shared" ca="1" si="5"/>
        <v>18587.41500000003</v>
      </c>
      <c r="L27" s="11">
        <f t="shared" ca="1" si="15"/>
        <v>303961.93787500029</v>
      </c>
      <c r="M27" s="2">
        <f t="shared" ca="1" si="6"/>
        <v>6282.5462700000107</v>
      </c>
      <c r="N27" s="2">
        <f t="shared" ca="1" si="7"/>
        <v>1617.4830000000061</v>
      </c>
      <c r="O27" s="16">
        <f t="shared" ca="1" si="8"/>
        <v>967.2548340000036</v>
      </c>
      <c r="P27" s="11">
        <f t="shared" ca="1" si="16"/>
        <v>14766.047769850036</v>
      </c>
      <c r="Q27" s="2">
        <f t="shared" ca="1" si="17"/>
        <v>7900.0292700000173</v>
      </c>
      <c r="R27" s="11">
        <f t="shared" ca="1" si="9"/>
        <v>127431.52257675015</v>
      </c>
      <c r="S27" s="2"/>
      <c r="W27" s="5">
        <f t="shared" ca="1" si="12"/>
        <v>1.0333333333333341</v>
      </c>
      <c r="Y27" s="12">
        <f t="shared" ca="1" si="20"/>
        <v>-71000</v>
      </c>
      <c r="Z27" s="12">
        <f t="shared" ca="1" si="21"/>
        <v>-65627.367141396317</v>
      </c>
      <c r="AA27" s="2">
        <f t="shared" ca="1" si="22"/>
        <v>-9195.8445646461623</v>
      </c>
      <c r="AB27" s="2">
        <f t="shared" ca="1" si="13"/>
        <v>-9195.8445646461623</v>
      </c>
    </row>
    <row r="28" spans="1:28" x14ac:dyDescent="0.25">
      <c r="D28" s="4">
        <v>21</v>
      </c>
      <c r="E28" s="2">
        <f t="shared" ca="1" si="25"/>
        <v>847</v>
      </c>
      <c r="F28" s="5">
        <f t="shared" ca="1" si="1"/>
        <v>1.0472500000000018</v>
      </c>
      <c r="G28" s="2">
        <f t="shared" ca="1" si="2"/>
        <v>887.0207500000015</v>
      </c>
      <c r="H28" s="6">
        <f t="shared" ca="1" si="26"/>
        <v>28.000000000000007</v>
      </c>
      <c r="I28" s="5">
        <f t="shared" ca="1" si="3"/>
        <v>0.77249999999999941</v>
      </c>
      <c r="J28" s="13">
        <f t="shared" ca="1" si="4"/>
        <v>21</v>
      </c>
      <c r="K28" s="2">
        <f t="shared" ca="1" si="5"/>
        <v>18627.435750000033</v>
      </c>
      <c r="L28" s="11">
        <f t="shared" ca="1" si="15"/>
        <v>322589.37362500036</v>
      </c>
      <c r="M28" s="2">
        <f t="shared" ca="1" si="6"/>
        <v>6296.0732835000117</v>
      </c>
      <c r="N28" s="2">
        <f t="shared" ca="1" si="7"/>
        <v>1625.4871500000067</v>
      </c>
      <c r="O28" s="16">
        <f t="shared" ca="1" si="8"/>
        <v>972.04131570000402</v>
      </c>
      <c r="P28" s="11">
        <f t="shared" ca="1" si="16"/>
        <v>15738.08908555004</v>
      </c>
      <c r="Q28" s="2">
        <f t="shared" ca="1" si="17"/>
        <v>7921.5604335000189</v>
      </c>
      <c r="R28" s="11">
        <f t="shared" ca="1" si="9"/>
        <v>135353.08301025018</v>
      </c>
      <c r="S28" s="2"/>
      <c r="W28" s="5">
        <f t="shared" ca="1" si="12"/>
        <v>1.0350000000000008</v>
      </c>
      <c r="Y28" s="12">
        <f t="shared" ca="1" si="20"/>
        <v>-71000</v>
      </c>
      <c r="Z28" s="12">
        <f t="shared" ca="1" si="21"/>
        <v>-65627.367141396317</v>
      </c>
      <c r="AA28" s="2">
        <f t="shared" ca="1" si="22"/>
        <v>-1274.284131146138</v>
      </c>
      <c r="AB28" s="2">
        <f t="shared" ca="1" si="13"/>
        <v>-1274.284131146138</v>
      </c>
    </row>
    <row r="29" spans="1:28" x14ac:dyDescent="0.25">
      <c r="D29" s="4">
        <v>22</v>
      </c>
      <c r="E29" s="2">
        <f t="shared" ca="1" si="25"/>
        <v>847</v>
      </c>
      <c r="F29" s="5">
        <f t="shared" ca="1" si="1"/>
        <v>1.0495000000000019</v>
      </c>
      <c r="G29" s="2">
        <f t="shared" ca="1" si="2"/>
        <v>888.92650000000162</v>
      </c>
      <c r="H29" s="6">
        <f t="shared" ca="1" si="26"/>
        <v>28.000000000000007</v>
      </c>
      <c r="I29" s="5">
        <f t="shared" ca="1" si="3"/>
        <v>0.76166666666666605</v>
      </c>
      <c r="J29" s="13">
        <f t="shared" ca="1" si="4"/>
        <v>21</v>
      </c>
      <c r="K29" s="2">
        <f t="shared" ca="1" si="5"/>
        <v>18667.456500000033</v>
      </c>
      <c r="L29" s="11">
        <f t="shared" ca="1" si="15"/>
        <v>341256.83012500039</v>
      </c>
      <c r="M29" s="2">
        <f t="shared" ca="1" si="6"/>
        <v>6309.6002970000118</v>
      </c>
      <c r="N29" s="2">
        <f t="shared" ca="1" si="7"/>
        <v>1633.4913000000067</v>
      </c>
      <c r="O29" s="16">
        <f t="shared" ca="1" si="8"/>
        <v>976.82779740000387</v>
      </c>
      <c r="P29" s="11">
        <f t="shared" ca="1" si="16"/>
        <v>16714.916882950045</v>
      </c>
      <c r="Q29" s="2">
        <f t="shared" ca="1" si="17"/>
        <v>7943.0915970000187</v>
      </c>
      <c r="R29" s="11">
        <f t="shared" ca="1" si="9"/>
        <v>143296.1746072502</v>
      </c>
      <c r="S29" s="2"/>
      <c r="W29" s="5">
        <f t="shared" ca="1" si="12"/>
        <v>1.0366666666666675</v>
      </c>
      <c r="Y29" s="12">
        <f t="shared" ca="1" si="20"/>
        <v>-71000</v>
      </c>
      <c r="Z29" s="12">
        <f t="shared" ca="1" si="21"/>
        <v>-65627.367141396317</v>
      </c>
      <c r="AA29" s="2">
        <f t="shared" ca="1" si="22"/>
        <v>6668.8074658538826</v>
      </c>
      <c r="AB29" s="2">
        <f t="shared" ca="1" si="13"/>
        <v>6668.8074658538826</v>
      </c>
    </row>
    <row r="30" spans="1:28" x14ac:dyDescent="0.25">
      <c r="D30" s="4">
        <v>23</v>
      </c>
      <c r="E30" s="2">
        <f t="shared" ca="1" si="25"/>
        <v>847</v>
      </c>
      <c r="F30" s="5">
        <f t="shared" ca="1" si="1"/>
        <v>1.051750000000002</v>
      </c>
      <c r="G30" s="2">
        <f t="shared" ca="1" si="2"/>
        <v>890.83225000000164</v>
      </c>
      <c r="H30" s="6">
        <f t="shared" ca="1" si="26"/>
        <v>28.000000000000007</v>
      </c>
      <c r="I30" s="5">
        <f t="shared" ca="1" si="3"/>
        <v>0.75083333333333269</v>
      </c>
      <c r="J30" s="13">
        <f t="shared" ca="1" si="4"/>
        <v>21</v>
      </c>
      <c r="K30" s="2">
        <f t="shared" ca="1" si="5"/>
        <v>18707.477250000033</v>
      </c>
      <c r="L30" s="11">
        <f t="shared" ca="1" si="15"/>
        <v>359964.30737500044</v>
      </c>
      <c r="M30" s="2">
        <f t="shared" ca="1" si="6"/>
        <v>6323.1273105000118</v>
      </c>
      <c r="N30" s="2">
        <f t="shared" ca="1" si="7"/>
        <v>1641.4954500000067</v>
      </c>
      <c r="O30" s="16">
        <f t="shared" ca="1" si="8"/>
        <v>981.61427910000384</v>
      </c>
      <c r="P30" s="11">
        <f t="shared" ca="1" si="16"/>
        <v>17696.531162050051</v>
      </c>
      <c r="Q30" s="2">
        <f t="shared" ca="1" si="17"/>
        <v>7964.6227605000186</v>
      </c>
      <c r="R30" s="11">
        <f t="shared" ca="1" si="9"/>
        <v>151260.79736775023</v>
      </c>
      <c r="S30" s="2"/>
      <c r="W30" s="5">
        <f t="shared" ca="1" si="12"/>
        <v>1.0383333333333342</v>
      </c>
      <c r="Y30" s="12">
        <f t="shared" ca="1" si="20"/>
        <v>-71000</v>
      </c>
      <c r="Z30" s="12">
        <f t="shared" ca="1" si="21"/>
        <v>-65627.367141396317</v>
      </c>
      <c r="AA30" s="2">
        <f t="shared" ca="1" si="22"/>
        <v>14633.430226353914</v>
      </c>
      <c r="AB30" s="2">
        <f t="shared" ca="1" si="13"/>
        <v>14633.430226353914</v>
      </c>
    </row>
    <row r="31" spans="1:28" x14ac:dyDescent="0.25">
      <c r="D31" s="4">
        <v>24</v>
      </c>
      <c r="E31" s="2">
        <f t="shared" ca="1" si="25"/>
        <v>847</v>
      </c>
      <c r="F31" s="5">
        <f t="shared" ca="1" si="1"/>
        <v>1.054000000000002</v>
      </c>
      <c r="G31" s="2">
        <f t="shared" ca="1" si="2"/>
        <v>892.73800000000176</v>
      </c>
      <c r="H31" s="6">
        <f t="shared" ca="1" si="26"/>
        <v>28.000000000000007</v>
      </c>
      <c r="I31" s="5">
        <f t="shared" ca="1" si="3"/>
        <v>0.73999999999999932</v>
      </c>
      <c r="J31" s="13">
        <f t="shared" ca="1" si="4"/>
        <v>20</v>
      </c>
      <c r="K31" s="2">
        <f t="shared" ca="1" si="5"/>
        <v>17854.760000000035</v>
      </c>
      <c r="L31" s="11">
        <f ca="1">L30+K31</f>
        <v>377819.06737500045</v>
      </c>
      <c r="M31" s="2">
        <f t="shared" ca="1" si="6"/>
        <v>6034.9088800000118</v>
      </c>
      <c r="N31" s="2">
        <f t="shared" ca="1" si="7"/>
        <v>1570.952000000007</v>
      </c>
      <c r="O31" s="16">
        <f t="shared" ca="1" si="8"/>
        <v>939.42929600000411</v>
      </c>
      <c r="P31" s="11">
        <f t="shared" ca="1" si="16"/>
        <v>18635.960458050056</v>
      </c>
      <c r="Q31" s="2">
        <f t="shared" ca="1" si="17"/>
        <v>7605.8608800000184</v>
      </c>
      <c r="R31" s="11">
        <f t="shared" ca="1" si="9"/>
        <v>158866.65824775025</v>
      </c>
      <c r="S31" s="2"/>
      <c r="W31" s="5">
        <f t="shared" ca="1" si="12"/>
        <v>1.0400000000000009</v>
      </c>
      <c r="Y31" s="12">
        <f t="shared" ca="1" si="20"/>
        <v>-71000</v>
      </c>
      <c r="Z31" s="12">
        <f t="shared" ca="1" si="21"/>
        <v>-65627.367141396317</v>
      </c>
      <c r="AA31" s="2">
        <f t="shared" ca="1" si="22"/>
        <v>22239.291106353936</v>
      </c>
      <c r="AB31" s="2">
        <f t="shared" ca="1" si="13"/>
        <v>22239.291106353936</v>
      </c>
    </row>
    <row r="32" spans="1:28" x14ac:dyDescent="0.25">
      <c r="D32" s="4">
        <v>25</v>
      </c>
      <c r="E32" s="2">
        <f t="shared" ca="1" si="25"/>
        <v>847</v>
      </c>
      <c r="F32" s="5">
        <f t="shared" ca="1" si="1"/>
        <v>1.0562500000000021</v>
      </c>
      <c r="G32" s="2">
        <f t="shared" ca="1" si="2"/>
        <v>894.64375000000177</v>
      </c>
      <c r="H32" s="6">
        <f t="shared" ca="1" si="26"/>
        <v>28.000000000000007</v>
      </c>
      <c r="I32" s="5">
        <f t="shared" ca="1" si="3"/>
        <v>0.72916666666666596</v>
      </c>
      <c r="J32" s="13">
        <f t="shared" ca="1" si="4"/>
        <v>20</v>
      </c>
      <c r="K32" s="2">
        <f t="shared" ca="1" si="5"/>
        <v>17892.875000000036</v>
      </c>
      <c r="L32" s="11">
        <f t="shared" ca="1" si="15"/>
        <v>395711.94237500051</v>
      </c>
      <c r="M32" s="2">
        <f t="shared" ca="1" si="6"/>
        <v>6047.7917500000131</v>
      </c>
      <c r="N32" s="2">
        <f t="shared" ca="1" si="7"/>
        <v>1578.5750000000073</v>
      </c>
      <c r="O32" s="16">
        <f t="shared" ca="1" si="8"/>
        <v>943.9878500000043</v>
      </c>
      <c r="P32" s="11">
        <f t="shared" ca="1" si="16"/>
        <v>19579.948308050061</v>
      </c>
      <c r="Q32" s="2">
        <f t="shared" ca="1" si="17"/>
        <v>7626.3667500000201</v>
      </c>
      <c r="R32" s="11">
        <f t="shared" ca="1" si="9"/>
        <v>166493.02499775027</v>
      </c>
      <c r="S32" s="2"/>
      <c r="W32" s="5">
        <f t="shared" ca="1" si="12"/>
        <v>1.0416666666666676</v>
      </c>
      <c r="Y32" s="12">
        <f t="shared" ca="1" si="20"/>
        <v>-71000</v>
      </c>
      <c r="Z32" s="12">
        <f t="shared" ca="1" si="21"/>
        <v>-65627.367141396317</v>
      </c>
      <c r="AA32" s="2">
        <f t="shared" ca="1" si="22"/>
        <v>29865.657856353952</v>
      </c>
      <c r="AB32" s="2">
        <f t="shared" ca="1" si="13"/>
        <v>29865.657856353952</v>
      </c>
    </row>
    <row r="33" spans="4:28" x14ac:dyDescent="0.25">
      <c r="D33" s="4">
        <v>26</v>
      </c>
      <c r="E33" s="2">
        <f t="shared" ca="1" si="25"/>
        <v>847</v>
      </c>
      <c r="F33" s="5">
        <f t="shared" ca="1" si="1"/>
        <v>1.0585000000000022</v>
      </c>
      <c r="G33" s="2">
        <f t="shared" ca="1" si="2"/>
        <v>896.5495000000019</v>
      </c>
      <c r="H33" s="6">
        <f t="shared" ca="1" si="26"/>
        <v>28.000000000000007</v>
      </c>
      <c r="I33" s="5">
        <f t="shared" ca="1" si="3"/>
        <v>0.7183333333333326</v>
      </c>
      <c r="J33" s="13">
        <f t="shared" ca="1" si="4"/>
        <v>20</v>
      </c>
      <c r="K33" s="2">
        <f t="shared" ca="1" si="5"/>
        <v>17930.990000000038</v>
      </c>
      <c r="L33" s="11">
        <f t="shared" ca="1" si="15"/>
        <v>413642.93237500056</v>
      </c>
      <c r="M33" s="2">
        <f t="shared" ca="1" si="6"/>
        <v>6060.6746200000134</v>
      </c>
      <c r="N33" s="2">
        <f t="shared" ca="1" si="7"/>
        <v>1586.1980000000076</v>
      </c>
      <c r="O33" s="16">
        <f t="shared" ca="1" si="8"/>
        <v>948.54640400000449</v>
      </c>
      <c r="P33" s="11">
        <f t="shared" ca="1" si="16"/>
        <v>20528.494712050066</v>
      </c>
      <c r="Q33" s="2">
        <f t="shared" ca="1" si="17"/>
        <v>7646.872620000021</v>
      </c>
      <c r="R33" s="11">
        <f t="shared" ca="1" si="9"/>
        <v>174139.89761775028</v>
      </c>
      <c r="S33" s="2"/>
      <c r="W33" s="5">
        <f t="shared" ca="1" si="12"/>
        <v>1.0433333333333343</v>
      </c>
      <c r="Y33" s="12">
        <f t="shared" ca="1" si="20"/>
        <v>-71000</v>
      </c>
      <c r="Z33" s="12">
        <f t="shared" ca="1" si="21"/>
        <v>-65627.367141396317</v>
      </c>
      <c r="AA33" s="2">
        <f t="shared" ca="1" si="22"/>
        <v>37512.530476353961</v>
      </c>
      <c r="AB33" s="2">
        <f t="shared" ca="1" si="13"/>
        <v>37512.530476353961</v>
      </c>
    </row>
    <row r="34" spans="4:28" x14ac:dyDescent="0.25">
      <c r="D34" s="4">
        <v>27</v>
      </c>
      <c r="E34" s="2">
        <f t="shared" ca="1" si="25"/>
        <v>847</v>
      </c>
      <c r="F34" s="5">
        <f t="shared" ca="1" si="1"/>
        <v>1.0607500000000023</v>
      </c>
      <c r="G34" s="2">
        <f t="shared" ca="1" si="2"/>
        <v>898.45525000000191</v>
      </c>
      <c r="H34" s="6">
        <f t="shared" ca="1" si="26"/>
        <v>28.000000000000007</v>
      </c>
      <c r="I34" s="5">
        <f t="shared" ca="1" si="3"/>
        <v>0.70749999999999924</v>
      </c>
      <c r="J34" s="13">
        <f t="shared" ca="1" si="4"/>
        <v>19</v>
      </c>
      <c r="K34" s="2">
        <f t="shared" ca="1" si="5"/>
        <v>17070.649750000037</v>
      </c>
      <c r="L34" s="11">
        <f t="shared" ca="1" si="15"/>
        <v>430713.5821250006</v>
      </c>
      <c r="M34" s="2">
        <f t="shared" ca="1" si="6"/>
        <v>5769.8796155000127</v>
      </c>
      <c r="N34" s="2">
        <f t="shared" ca="1" si="7"/>
        <v>1514.1299500000075</v>
      </c>
      <c r="O34" s="16">
        <f t="shared" ca="1" si="8"/>
        <v>905.44971010000438</v>
      </c>
      <c r="P34" s="11">
        <f t="shared" ca="1" si="16"/>
        <v>21433.944422150071</v>
      </c>
      <c r="Q34" s="2">
        <f t="shared" ca="1" si="17"/>
        <v>7284.0095655000205</v>
      </c>
      <c r="R34" s="11">
        <f t="shared" ca="1" si="9"/>
        <v>181423.9071832503</v>
      </c>
      <c r="S34" s="2"/>
      <c r="W34" s="5">
        <f t="shared" ca="1" si="12"/>
        <v>1.045000000000001</v>
      </c>
      <c r="Y34" s="12">
        <f t="shared" ca="1" si="20"/>
        <v>-71000</v>
      </c>
      <c r="Z34" s="12">
        <f t="shared" ca="1" si="21"/>
        <v>-65627.367141396317</v>
      </c>
      <c r="AA34" s="2">
        <f t="shared" ca="1" si="22"/>
        <v>44796.540041853979</v>
      </c>
      <c r="AB34" s="2">
        <f t="shared" ca="1" si="13"/>
        <v>44796.540041853979</v>
      </c>
    </row>
    <row r="35" spans="4:28" x14ac:dyDescent="0.25">
      <c r="D35" s="4">
        <v>28</v>
      </c>
      <c r="E35" s="2">
        <f t="shared" ca="1" si="25"/>
        <v>847</v>
      </c>
      <c r="F35" s="5">
        <f t="shared" ca="1" si="1"/>
        <v>1.0630000000000024</v>
      </c>
      <c r="G35" s="2">
        <f t="shared" ca="1" si="2"/>
        <v>900.36100000000204</v>
      </c>
      <c r="H35" s="6">
        <f t="shared" ca="1" si="26"/>
        <v>28.000000000000007</v>
      </c>
      <c r="I35" s="5">
        <f t="shared" ca="1" si="3"/>
        <v>0.69666666666666588</v>
      </c>
      <c r="J35" s="13">
        <f t="shared" ca="1" si="4"/>
        <v>19</v>
      </c>
      <c r="K35" s="2">
        <f t="shared" ca="1" si="5"/>
        <v>17106.85900000004</v>
      </c>
      <c r="L35" s="11">
        <f t="shared" ca="1" si="15"/>
        <v>447820.44112500065</v>
      </c>
      <c r="M35" s="2">
        <f t="shared" ca="1" si="6"/>
        <v>5782.1183420000143</v>
      </c>
      <c r="N35" s="2">
        <f t="shared" ca="1" si="7"/>
        <v>1521.3718000000081</v>
      </c>
      <c r="O35" s="16">
        <f t="shared" ca="1" si="8"/>
        <v>909.78033640000478</v>
      </c>
      <c r="P35" s="11">
        <f t="shared" ca="1" si="16"/>
        <v>22343.724758550077</v>
      </c>
      <c r="Q35" s="2">
        <f t="shared" ca="1" si="17"/>
        <v>7303.4901420000224</v>
      </c>
      <c r="R35" s="11">
        <f t="shared" ca="1" si="9"/>
        <v>188727.39732525032</v>
      </c>
      <c r="S35" s="2"/>
      <c r="W35" s="5">
        <f t="shared" ca="1" si="12"/>
        <v>1.0466666666666677</v>
      </c>
      <c r="Y35" s="12">
        <f t="shared" ca="1" si="20"/>
        <v>-71000</v>
      </c>
      <c r="Z35" s="12">
        <f t="shared" ca="1" si="21"/>
        <v>-65627.367141396317</v>
      </c>
      <c r="AA35" s="2">
        <f t="shared" ca="1" si="22"/>
        <v>52100.030183854004</v>
      </c>
      <c r="AB35" s="2">
        <f t="shared" ca="1" si="13"/>
        <v>52100.030183854004</v>
      </c>
    </row>
    <row r="36" spans="4:28" x14ac:dyDescent="0.25">
      <c r="D36" s="4">
        <v>29</v>
      </c>
      <c r="E36" s="2">
        <f t="shared" ca="1" si="25"/>
        <v>847</v>
      </c>
      <c r="F36" s="5">
        <f t="shared" ca="1" si="1"/>
        <v>1.0652500000000025</v>
      </c>
      <c r="G36" s="2">
        <f t="shared" ca="1" si="2"/>
        <v>902.26675000000205</v>
      </c>
      <c r="H36" s="6">
        <f t="shared" ca="1" si="26"/>
        <v>28.000000000000007</v>
      </c>
      <c r="I36" s="5">
        <f t="shared" ca="1" si="3"/>
        <v>0.68583333333333252</v>
      </c>
      <c r="J36" s="13">
        <f t="shared" ca="1" si="4"/>
        <v>19</v>
      </c>
      <c r="K36" s="2">
        <f t="shared" ca="1" si="5"/>
        <v>17143.06825000004</v>
      </c>
      <c r="L36" s="11">
        <f t="shared" ca="1" si="15"/>
        <v>464963.50937500072</v>
      </c>
      <c r="M36" s="2">
        <f t="shared" ca="1" si="6"/>
        <v>5794.3570685000141</v>
      </c>
      <c r="N36" s="2">
        <f t="shared" ca="1" si="7"/>
        <v>1528.6136500000082</v>
      </c>
      <c r="O36" s="16">
        <f t="shared" ca="1" si="8"/>
        <v>914.11096270000485</v>
      </c>
      <c r="P36" s="11">
        <f t="shared" ca="1" si="16"/>
        <v>23257.835721250081</v>
      </c>
      <c r="Q36" s="2">
        <f t="shared" ca="1" si="17"/>
        <v>7322.9707185000225</v>
      </c>
      <c r="R36" s="11">
        <f t="shared" ca="1" si="9"/>
        <v>196050.36804375035</v>
      </c>
      <c r="S36" s="2"/>
      <c r="W36" s="5">
        <f t="shared" ca="1" si="12"/>
        <v>1.0483333333333344</v>
      </c>
      <c r="Y36" s="12">
        <f t="shared" ca="1" si="20"/>
        <v>-71000</v>
      </c>
      <c r="Z36" s="12">
        <f t="shared" ca="1" si="21"/>
        <v>-65627.367141396317</v>
      </c>
      <c r="AA36" s="2">
        <f t="shared" ca="1" si="22"/>
        <v>59423.000902354033</v>
      </c>
      <c r="AB36" s="2">
        <f t="shared" ca="1" si="13"/>
        <v>59423.000902354033</v>
      </c>
    </row>
    <row r="37" spans="4:28" x14ac:dyDescent="0.25">
      <c r="D37" s="4">
        <v>30</v>
      </c>
      <c r="E37" s="2">
        <f t="shared" ca="1" si="25"/>
        <v>847</v>
      </c>
      <c r="F37" s="5">
        <f t="shared" ca="1" si="1"/>
        <v>1.0675000000000026</v>
      </c>
      <c r="G37" s="2">
        <f t="shared" ca="1" si="2"/>
        <v>904.17250000000217</v>
      </c>
      <c r="H37" s="6">
        <f t="shared" ca="1" si="26"/>
        <v>28.000000000000007</v>
      </c>
      <c r="I37" s="5">
        <f t="shared" ca="1" si="3"/>
        <v>0.67499999999999916</v>
      </c>
      <c r="J37" s="13">
        <f t="shared" ca="1" si="4"/>
        <v>18</v>
      </c>
      <c r="K37" s="2">
        <f t="shared" ca="1" si="5"/>
        <v>16275.10500000004</v>
      </c>
      <c r="L37" s="11">
        <f t="shared" ca="1" si="15"/>
        <v>481238.61437500076</v>
      </c>
      <c r="M37" s="2">
        <f t="shared" ca="1" si="6"/>
        <v>5500.9854900000137</v>
      </c>
      <c r="N37" s="2">
        <f t="shared" ca="1" si="7"/>
        <v>1455.0210000000079</v>
      </c>
      <c r="O37" s="16">
        <f t="shared" ca="1" si="8"/>
        <v>870.10255800000471</v>
      </c>
      <c r="P37" s="11">
        <f t="shared" ca="1" si="16"/>
        <v>24127.938279250087</v>
      </c>
      <c r="Q37" s="2">
        <f t="shared" ca="1" si="17"/>
        <v>6956.0064900000216</v>
      </c>
      <c r="R37" s="11">
        <f t="shared" ca="1" si="9"/>
        <v>203006.37453375038</v>
      </c>
      <c r="S37" s="2"/>
      <c r="W37" s="5">
        <f t="shared" ca="1" si="12"/>
        <v>1.0500000000000012</v>
      </c>
      <c r="Y37" s="12">
        <f t="shared" ca="1" si="20"/>
        <v>-71000</v>
      </c>
      <c r="Z37" s="12">
        <f t="shared" ca="1" si="21"/>
        <v>-65627.367141396317</v>
      </c>
      <c r="AA37" s="2">
        <f t="shared" ca="1" si="22"/>
        <v>66379.007392354062</v>
      </c>
      <c r="AB37" s="2">
        <f t="shared" ca="1" si="13"/>
        <v>66379.007392354062</v>
      </c>
    </row>
    <row r="38" spans="4:28" x14ac:dyDescent="0.25">
      <c r="D38" s="4">
        <v>31</v>
      </c>
      <c r="E38" s="2">
        <f t="shared" ca="1" si="25"/>
        <v>847</v>
      </c>
      <c r="F38" s="5">
        <f t="shared" ca="1" si="1"/>
        <v>1.0697500000000026</v>
      </c>
      <c r="G38" s="2">
        <f t="shared" ca="1" si="2"/>
        <v>906.07825000000219</v>
      </c>
      <c r="H38" s="6">
        <f t="shared" ca="1" si="26"/>
        <v>28.000000000000007</v>
      </c>
      <c r="I38" s="5">
        <f t="shared" ca="1" si="3"/>
        <v>0.66416666666666579</v>
      </c>
      <c r="J38" s="13">
        <f t="shared" ca="1" si="4"/>
        <v>18</v>
      </c>
      <c r="K38" s="2">
        <f t="shared" ca="1" si="5"/>
        <v>16309.40850000004</v>
      </c>
      <c r="L38" s="11">
        <f t="shared" ca="1" si="15"/>
        <v>497548.02287500078</v>
      </c>
      <c r="M38" s="2">
        <f t="shared" ca="1" si="6"/>
        <v>5512.5800730000137</v>
      </c>
      <c r="N38" s="2">
        <f t="shared" ca="1" si="7"/>
        <v>1461.8817000000081</v>
      </c>
      <c r="O38" s="16">
        <f t="shared" ca="1" si="8"/>
        <v>874.20525660000476</v>
      </c>
      <c r="P38" s="11">
        <f t="shared" ca="1" si="16"/>
        <v>25002.143535850093</v>
      </c>
      <c r="Q38" s="2">
        <f t="shared" ca="1" si="17"/>
        <v>6974.4617730000218</v>
      </c>
      <c r="R38" s="11">
        <f t="shared" ca="1" si="9"/>
        <v>209980.8363067504</v>
      </c>
      <c r="S38" s="2"/>
      <c r="W38" s="5">
        <f t="shared" ca="1" si="12"/>
        <v>1.0516666666666679</v>
      </c>
      <c r="Y38" s="12">
        <f t="shared" ca="1" si="20"/>
        <v>-71000</v>
      </c>
      <c r="Z38" s="12">
        <f t="shared" ca="1" si="21"/>
        <v>-65627.367141396317</v>
      </c>
      <c r="AA38" s="2">
        <f t="shared" ca="1" si="22"/>
        <v>73353.469165354079</v>
      </c>
      <c r="AB38" s="2">
        <f t="shared" ca="1" si="13"/>
        <v>73353.469165354079</v>
      </c>
    </row>
    <row r="39" spans="4:28" x14ac:dyDescent="0.25">
      <c r="D39" s="4">
        <v>32</v>
      </c>
      <c r="E39" s="2">
        <f t="shared" ca="1" si="25"/>
        <v>847</v>
      </c>
      <c r="F39" s="5">
        <f t="shared" ca="1" si="1"/>
        <v>1.0720000000000027</v>
      </c>
      <c r="G39" s="2">
        <f t="shared" ca="1" si="2"/>
        <v>907.98400000000231</v>
      </c>
      <c r="H39" s="6">
        <f t="shared" ca="1" si="26"/>
        <v>28.000000000000007</v>
      </c>
      <c r="I39" s="5">
        <f t="shared" ca="1" si="3"/>
        <v>0.65333333333333243</v>
      </c>
      <c r="J39" s="13">
        <f t="shared" ca="1" si="4"/>
        <v>18</v>
      </c>
      <c r="K39" s="2">
        <f t="shared" ca="1" si="5"/>
        <v>16343.712000000041</v>
      </c>
      <c r="L39" s="11">
        <f t="shared" ca="1" si="15"/>
        <v>513891.73487500084</v>
      </c>
      <c r="M39" s="2">
        <f t="shared" ca="1" si="6"/>
        <v>5524.1746560000147</v>
      </c>
      <c r="N39" s="2">
        <f t="shared" ca="1" si="7"/>
        <v>1468.7424000000083</v>
      </c>
      <c r="O39" s="16">
        <f t="shared" ca="1" si="8"/>
        <v>878.30795520000493</v>
      </c>
      <c r="P39" s="11">
        <f t="shared" ca="1" si="16"/>
        <v>25880.451491050098</v>
      </c>
      <c r="Q39" s="2">
        <f t="shared" ca="1" si="17"/>
        <v>6992.917056000023</v>
      </c>
      <c r="R39" s="11">
        <f t="shared" ca="1" si="9"/>
        <v>216973.75336275043</v>
      </c>
      <c r="S39" s="2"/>
      <c r="W39" s="5">
        <f t="shared" ca="1" si="12"/>
        <v>1.0533333333333346</v>
      </c>
      <c r="Y39" s="12">
        <f t="shared" ca="1" si="20"/>
        <v>-71000</v>
      </c>
      <c r="Z39" s="12">
        <f t="shared" ca="1" si="21"/>
        <v>-65627.367141396317</v>
      </c>
      <c r="AA39" s="2">
        <f t="shared" ca="1" si="22"/>
        <v>80346.386221354114</v>
      </c>
      <c r="AB39" s="2">
        <f t="shared" ca="1" si="13"/>
        <v>80346.386221354114</v>
      </c>
    </row>
    <row r="40" spans="4:28" x14ac:dyDescent="0.25">
      <c r="D40" s="4">
        <v>33</v>
      </c>
      <c r="E40" s="2">
        <f t="shared" ca="1" si="25"/>
        <v>847</v>
      </c>
      <c r="F40" s="5">
        <f t="shared" ref="F40:F71" ca="1" si="27">F39+$B$10/12</f>
        <v>1.0742500000000028</v>
      </c>
      <c r="G40" s="2">
        <f t="shared" ca="1" si="2"/>
        <v>909.88975000000244</v>
      </c>
      <c r="H40" s="6">
        <f t="shared" ca="1" si="26"/>
        <v>28.000000000000007</v>
      </c>
      <c r="I40" s="5">
        <f t="shared" ref="I40:I71" ca="1" si="28">I39-$B$12/12</f>
        <v>0.64249999999999907</v>
      </c>
      <c r="J40" s="13">
        <f t="shared" ca="1" si="4"/>
        <v>17</v>
      </c>
      <c r="K40" s="2">
        <f t="shared" ca="1" si="5"/>
        <v>15468.125750000041</v>
      </c>
      <c r="L40" s="11">
        <f t="shared" ca="1" si="15"/>
        <v>529359.8606250009</v>
      </c>
      <c r="M40" s="2">
        <f t="shared" ca="1" si="6"/>
        <v>5228.2265035000146</v>
      </c>
      <c r="N40" s="2">
        <f t="shared" ca="1" si="7"/>
        <v>1393.6251500000083</v>
      </c>
      <c r="O40" s="16">
        <f t="shared" ca="1" si="8"/>
        <v>833.38783970000486</v>
      </c>
      <c r="P40" s="11">
        <f t="shared" ca="1" si="16"/>
        <v>26713.839330750103</v>
      </c>
      <c r="Q40" s="2">
        <f t="shared" ca="1" si="17"/>
        <v>6621.8516535000226</v>
      </c>
      <c r="R40" s="11">
        <f t="shared" ca="1" si="9"/>
        <v>223595.60501625045</v>
      </c>
      <c r="S40" s="2"/>
      <c r="W40" s="5">
        <f t="shared" ca="1" si="12"/>
        <v>1.0550000000000013</v>
      </c>
      <c r="Y40" s="12">
        <f t="shared" ca="1" si="20"/>
        <v>-71000</v>
      </c>
      <c r="Z40" s="12">
        <f t="shared" ca="1" si="21"/>
        <v>-65627.367141396317</v>
      </c>
      <c r="AA40" s="2">
        <f t="shared" ca="1" si="22"/>
        <v>86968.237874854138</v>
      </c>
      <c r="AB40" s="2">
        <f t="shared" ref="AB40:AB71" ca="1" si="29">AA40/POWER(1+$B$13/12,D40)</f>
        <v>86968.237874854138</v>
      </c>
    </row>
    <row r="41" spans="4:28" x14ac:dyDescent="0.25">
      <c r="D41" s="4">
        <v>34</v>
      </c>
      <c r="E41" s="2">
        <f t="shared" ca="1" si="25"/>
        <v>847</v>
      </c>
      <c r="F41" s="5">
        <f t="shared" ca="1" si="27"/>
        <v>1.0765000000000029</v>
      </c>
      <c r="G41" s="2">
        <f t="shared" ca="1" si="2"/>
        <v>911.79550000000245</v>
      </c>
      <c r="H41" s="6">
        <f t="shared" ca="1" si="26"/>
        <v>28.000000000000007</v>
      </c>
      <c r="I41" s="5">
        <f t="shared" ca="1" si="28"/>
        <v>0.63166666666666571</v>
      </c>
      <c r="J41" s="13">
        <f t="shared" ca="1" si="4"/>
        <v>17</v>
      </c>
      <c r="K41" s="2">
        <f t="shared" ca="1" si="5"/>
        <v>15500.523500000041</v>
      </c>
      <c r="L41" s="11">
        <f t="shared" ca="1" si="15"/>
        <v>544860.38412500091</v>
      </c>
      <c r="M41" s="2">
        <f t="shared" ca="1" si="6"/>
        <v>5239.176943000014</v>
      </c>
      <c r="N41" s="2">
        <f t="shared" ca="1" si="7"/>
        <v>1400.1047000000083</v>
      </c>
      <c r="O41" s="16">
        <f t="shared" ca="1" si="8"/>
        <v>837.2626106000049</v>
      </c>
      <c r="P41" s="11">
        <f t="shared" ca="1" si="16"/>
        <v>27551.101941350109</v>
      </c>
      <c r="Q41" s="2">
        <f t="shared" ca="1" si="17"/>
        <v>6639.2816430000221</v>
      </c>
      <c r="R41" s="11">
        <f t="shared" ca="1" si="9"/>
        <v>230234.88665925048</v>
      </c>
      <c r="S41" s="2"/>
      <c r="W41" s="5">
        <f t="shared" ca="1" si="12"/>
        <v>1.056666666666668</v>
      </c>
      <c r="Y41" s="12">
        <f t="shared" ca="1" si="20"/>
        <v>-71000</v>
      </c>
      <c r="Z41" s="12">
        <f t="shared" ca="1" si="21"/>
        <v>-65627.367141396317</v>
      </c>
      <c r="AA41" s="2">
        <f t="shared" ca="1" si="22"/>
        <v>93607.519517854162</v>
      </c>
      <c r="AB41" s="2">
        <f t="shared" ca="1" si="29"/>
        <v>93607.519517854162</v>
      </c>
    </row>
    <row r="42" spans="4:28" x14ac:dyDescent="0.25">
      <c r="D42" s="4">
        <v>35</v>
      </c>
      <c r="E42" s="2">
        <f t="shared" ca="1" si="25"/>
        <v>847</v>
      </c>
      <c r="F42" s="5">
        <f t="shared" ca="1" si="27"/>
        <v>1.078750000000003</v>
      </c>
      <c r="G42" s="2">
        <f t="shared" ca="1" si="2"/>
        <v>913.70125000000257</v>
      </c>
      <c r="H42" s="6">
        <f t="shared" ca="1" si="26"/>
        <v>28.000000000000007</v>
      </c>
      <c r="I42" s="5">
        <f t="shared" ca="1" si="28"/>
        <v>0.62083333333333235</v>
      </c>
      <c r="J42" s="13">
        <f t="shared" ca="1" si="4"/>
        <v>17</v>
      </c>
      <c r="K42" s="2">
        <f t="shared" ca="1" si="5"/>
        <v>15532.921250000043</v>
      </c>
      <c r="L42" s="11">
        <f t="shared" ca="1" si="15"/>
        <v>560393.30537500093</v>
      </c>
      <c r="M42" s="2">
        <f t="shared" ca="1" si="6"/>
        <v>5250.1273825000153</v>
      </c>
      <c r="N42" s="2">
        <f t="shared" ca="1" si="7"/>
        <v>1406.5842500000088</v>
      </c>
      <c r="O42" s="16">
        <f t="shared" ca="1" si="8"/>
        <v>841.13738150000518</v>
      </c>
      <c r="P42" s="11">
        <f t="shared" ca="1" si="16"/>
        <v>28392.239322850113</v>
      </c>
      <c r="Q42" s="2">
        <f t="shared" ca="1" si="17"/>
        <v>6656.7116325000243</v>
      </c>
      <c r="R42" s="11">
        <f t="shared" ca="1" si="9"/>
        <v>236891.5982917505</v>
      </c>
      <c r="S42" s="2"/>
      <c r="W42" s="5">
        <f t="shared" ca="1" si="12"/>
        <v>1.0583333333333347</v>
      </c>
      <c r="Y42" s="12">
        <f t="shared" ca="1" si="20"/>
        <v>-71000</v>
      </c>
      <c r="Z42" s="12">
        <f t="shared" ca="1" si="21"/>
        <v>-65627.367141396317</v>
      </c>
      <c r="AA42" s="2">
        <f t="shared" ca="1" si="22"/>
        <v>100264.23115035419</v>
      </c>
      <c r="AB42" s="2">
        <f t="shared" ca="1" si="29"/>
        <v>100264.23115035419</v>
      </c>
    </row>
    <row r="43" spans="4:28" x14ac:dyDescent="0.25">
      <c r="D43" s="4">
        <v>36</v>
      </c>
      <c r="E43" s="2">
        <f t="shared" ca="1" si="25"/>
        <v>847</v>
      </c>
      <c r="F43" s="5">
        <f t="shared" ca="1" si="27"/>
        <v>1.0810000000000031</v>
      </c>
      <c r="G43" s="2">
        <f t="shared" ca="1" si="2"/>
        <v>915.60700000000259</v>
      </c>
      <c r="H43" s="6">
        <f t="shared" ca="1" si="26"/>
        <v>28.000000000000007</v>
      </c>
      <c r="I43" s="5">
        <f t="shared" ca="1" si="28"/>
        <v>0.60999999999999899</v>
      </c>
      <c r="J43" s="13">
        <f t="shared" ca="1" si="4"/>
        <v>17</v>
      </c>
      <c r="K43" s="2">
        <f t="shared" ca="1" si="5"/>
        <v>15565.319000000043</v>
      </c>
      <c r="L43" s="11">
        <f t="shared" ca="1" si="15"/>
        <v>575958.62437500095</v>
      </c>
      <c r="M43" s="2">
        <f t="shared" ca="1" si="6"/>
        <v>5261.0778220000147</v>
      </c>
      <c r="N43" s="2">
        <f t="shared" ca="1" si="7"/>
        <v>1413.0638000000088</v>
      </c>
      <c r="O43" s="16">
        <f t="shared" ca="1" si="8"/>
        <v>845.01215240000511</v>
      </c>
      <c r="P43" s="11">
        <f t="shared" ca="1" si="16"/>
        <v>29237.251475250119</v>
      </c>
      <c r="Q43" s="2">
        <f t="shared" ca="1" si="17"/>
        <v>6674.1416220000237</v>
      </c>
      <c r="R43" s="11">
        <f t="shared" ca="1" si="9"/>
        <v>243565.73991375053</v>
      </c>
      <c r="S43" s="2"/>
      <c r="W43" s="5">
        <f t="shared" ca="1" si="12"/>
        <v>1.0600000000000014</v>
      </c>
      <c r="Y43" s="12">
        <f t="shared" ca="1" si="20"/>
        <v>-71000</v>
      </c>
      <c r="Z43" s="12">
        <f t="shared" ca="1" si="21"/>
        <v>-65627.367141396317</v>
      </c>
      <c r="AA43" s="2">
        <f t="shared" ca="1" si="22"/>
        <v>106938.37277235421</v>
      </c>
      <c r="AB43" s="2">
        <f t="shared" ca="1" si="29"/>
        <v>106938.37277235421</v>
      </c>
    </row>
    <row r="44" spans="4:28" x14ac:dyDescent="0.25">
      <c r="D44" s="4">
        <v>37</v>
      </c>
      <c r="E44" s="2">
        <f t="shared" ca="1" si="25"/>
        <v>847</v>
      </c>
      <c r="F44" s="5">
        <f t="shared" ca="1" si="27"/>
        <v>1.0832500000000032</v>
      </c>
      <c r="G44" s="2">
        <f t="shared" ca="1" si="2"/>
        <v>917.51275000000271</v>
      </c>
      <c r="H44" s="6">
        <f t="shared" ca="1" si="26"/>
        <v>28.000000000000007</v>
      </c>
      <c r="I44" s="5">
        <f t="shared" ca="1" si="28"/>
        <v>0.59916666666666563</v>
      </c>
      <c r="J44" s="13">
        <f t="shared" ca="1" si="4"/>
        <v>16</v>
      </c>
      <c r="K44" s="2">
        <f t="shared" ca="1" si="5"/>
        <v>14680.204000000043</v>
      </c>
      <c r="L44" s="11">
        <f t="shared" ca="1" si="15"/>
        <v>590638.82837500097</v>
      </c>
      <c r="M44" s="2">
        <f t="shared" ca="1" si="6"/>
        <v>4961.9089520000152</v>
      </c>
      <c r="N44" s="2">
        <f t="shared" ca="1" si="7"/>
        <v>1336.0408000000089</v>
      </c>
      <c r="O44" s="16">
        <f t="shared" ca="1" si="8"/>
        <v>798.95239840000522</v>
      </c>
      <c r="P44" s="11">
        <f t="shared" ca="1" si="16"/>
        <v>30036.203873650124</v>
      </c>
      <c r="Q44" s="2">
        <f t="shared" ca="1" si="17"/>
        <v>6297.9497520000241</v>
      </c>
      <c r="R44" s="11">
        <f t="shared" ca="1" si="9"/>
        <v>249863.68966575054</v>
      </c>
      <c r="S44" s="2"/>
      <c r="W44" s="5">
        <f t="shared" ca="1" si="12"/>
        <v>1.0616666666666681</v>
      </c>
      <c r="Y44" s="12">
        <f t="shared" ca="1" si="20"/>
        <v>-71000</v>
      </c>
      <c r="Z44" s="12">
        <f t="shared" ca="1" si="21"/>
        <v>-65627.367141396317</v>
      </c>
      <c r="AA44" s="2">
        <f t="shared" ca="1" si="22"/>
        <v>113236.32252435423</v>
      </c>
      <c r="AB44" s="2">
        <f t="shared" ca="1" si="29"/>
        <v>113236.32252435423</v>
      </c>
    </row>
    <row r="45" spans="4:28" x14ac:dyDescent="0.25">
      <c r="D45" s="4">
        <v>38</v>
      </c>
      <c r="E45" s="2">
        <f t="shared" ca="1" si="25"/>
        <v>847</v>
      </c>
      <c r="F45" s="5">
        <f t="shared" ca="1" si="27"/>
        <v>1.0855000000000032</v>
      </c>
      <c r="G45" s="2">
        <f t="shared" ca="1" si="2"/>
        <v>919.41850000000272</v>
      </c>
      <c r="H45" s="6">
        <f t="shared" ca="1" si="26"/>
        <v>28.000000000000007</v>
      </c>
      <c r="I45" s="5">
        <f t="shared" ca="1" si="28"/>
        <v>0.58833333333333226</v>
      </c>
      <c r="J45" s="13">
        <f t="shared" ca="1" si="4"/>
        <v>16</v>
      </c>
      <c r="K45" s="2">
        <f t="shared" ca="1" si="5"/>
        <v>14710.696000000044</v>
      </c>
      <c r="L45" s="11">
        <f t="shared" ca="1" si="15"/>
        <v>605349.52437500097</v>
      </c>
      <c r="M45" s="2">
        <f t="shared" ca="1" si="6"/>
        <v>4972.215248000015</v>
      </c>
      <c r="N45" s="2">
        <f t="shared" ca="1" si="7"/>
        <v>1342.1392000000087</v>
      </c>
      <c r="O45" s="16">
        <f t="shared" ca="1" si="8"/>
        <v>802.59924160000514</v>
      </c>
      <c r="P45" s="11">
        <f t="shared" ca="1" si="16"/>
        <v>30838.803115250128</v>
      </c>
      <c r="Q45" s="2">
        <f t="shared" ca="1" si="17"/>
        <v>6314.3544480000237</v>
      </c>
      <c r="R45" s="11">
        <f t="shared" ca="1" si="9"/>
        <v>256178.04411375057</v>
      </c>
      <c r="S45" s="2"/>
      <c r="W45" s="5">
        <f t="shared" ca="1" si="12"/>
        <v>1.0633333333333348</v>
      </c>
      <c r="Y45" s="12">
        <f t="shared" ca="1" si="20"/>
        <v>-71000</v>
      </c>
      <c r="Z45" s="12">
        <f t="shared" ca="1" si="21"/>
        <v>-65627.367141396317</v>
      </c>
      <c r="AA45" s="2">
        <f t="shared" ca="1" si="22"/>
        <v>119550.67697235425</v>
      </c>
      <c r="AB45" s="2">
        <f t="shared" ca="1" si="29"/>
        <v>119550.67697235425</v>
      </c>
    </row>
    <row r="46" spans="4:28" x14ac:dyDescent="0.25">
      <c r="D46" s="4">
        <v>39</v>
      </c>
      <c r="E46" s="2">
        <f t="shared" ca="1" si="25"/>
        <v>847</v>
      </c>
      <c r="F46" s="5">
        <f t="shared" ca="1" si="27"/>
        <v>1.0877500000000033</v>
      </c>
      <c r="G46" s="2">
        <f t="shared" ca="1" si="2"/>
        <v>921.32425000000285</v>
      </c>
      <c r="H46" s="6">
        <f t="shared" ca="1" si="26"/>
        <v>28.000000000000007</v>
      </c>
      <c r="I46" s="5">
        <f t="shared" ca="1" si="28"/>
        <v>0.5774999999999989</v>
      </c>
      <c r="J46" s="13">
        <f t="shared" ca="1" si="4"/>
        <v>16</v>
      </c>
      <c r="K46" s="2">
        <f t="shared" ca="1" si="5"/>
        <v>14741.188000000046</v>
      </c>
      <c r="L46" s="11">
        <f t="shared" ca="1" si="15"/>
        <v>620090.71237500105</v>
      </c>
      <c r="M46" s="2">
        <f t="shared" ca="1" si="6"/>
        <v>4982.5215440000156</v>
      </c>
      <c r="N46" s="2">
        <f t="shared" ca="1" si="7"/>
        <v>1348.2376000000093</v>
      </c>
      <c r="O46" s="16">
        <f t="shared" ca="1" si="8"/>
        <v>806.24608480000541</v>
      </c>
      <c r="P46" s="11">
        <f t="shared" ca="1" si="16"/>
        <v>31645.049200050133</v>
      </c>
      <c r="Q46" s="2">
        <f t="shared" ca="1" si="17"/>
        <v>6330.7591440000251</v>
      </c>
      <c r="R46" s="11">
        <f t="shared" ca="1" si="9"/>
        <v>262508.80325775058</v>
      </c>
      <c r="S46" s="2"/>
      <c r="W46" s="5">
        <f t="shared" ca="1" si="12"/>
        <v>1.0650000000000015</v>
      </c>
      <c r="Y46" s="12">
        <f t="shared" ca="1" si="20"/>
        <v>-71000</v>
      </c>
      <c r="Z46" s="12">
        <f t="shared" ca="1" si="21"/>
        <v>-65627.367141396317</v>
      </c>
      <c r="AA46" s="2">
        <f t="shared" ca="1" si="22"/>
        <v>125881.43611635426</v>
      </c>
      <c r="AB46" s="2">
        <f t="shared" ca="1" si="29"/>
        <v>125881.43611635426</v>
      </c>
    </row>
    <row r="47" spans="4:28" x14ac:dyDescent="0.25">
      <c r="D47" s="4">
        <v>40</v>
      </c>
      <c r="E47" s="2">
        <f t="shared" ca="1" si="25"/>
        <v>847</v>
      </c>
      <c r="F47" s="5">
        <f t="shared" ca="1" si="27"/>
        <v>1.0900000000000034</v>
      </c>
      <c r="G47" s="2">
        <f t="shared" ca="1" si="2"/>
        <v>923.23000000000286</v>
      </c>
      <c r="H47" s="6">
        <f t="shared" ca="1" si="26"/>
        <v>28.000000000000007</v>
      </c>
      <c r="I47" s="5">
        <f t="shared" ca="1" si="28"/>
        <v>0.56666666666666554</v>
      </c>
      <c r="J47" s="13">
        <f t="shared" ca="1" si="4"/>
        <v>15</v>
      </c>
      <c r="K47" s="2">
        <f t="shared" ca="1" si="5"/>
        <v>13848.450000000043</v>
      </c>
      <c r="L47" s="11">
        <f t="shared" ca="1" si="15"/>
        <v>633939.16237500112</v>
      </c>
      <c r="M47" s="2">
        <f t="shared" ca="1" si="6"/>
        <v>4680.7761000000146</v>
      </c>
      <c r="N47" s="2">
        <f t="shared" ca="1" si="7"/>
        <v>1269.6900000000087</v>
      </c>
      <c r="O47" s="16">
        <f t="shared" ca="1" si="8"/>
        <v>759.27462000000503</v>
      </c>
      <c r="P47" s="11">
        <f t="shared" ca="1" si="16"/>
        <v>32404.323820050136</v>
      </c>
      <c r="Q47" s="2">
        <f t="shared" ca="1" si="17"/>
        <v>5950.4661000000233</v>
      </c>
      <c r="R47" s="11">
        <f t="shared" ca="1" si="9"/>
        <v>268459.2693577506</v>
      </c>
      <c r="S47" s="2"/>
      <c r="W47" s="5">
        <f t="shared" ca="1" si="12"/>
        <v>1.0666666666666682</v>
      </c>
      <c r="Y47" s="12">
        <f t="shared" ca="1" si="20"/>
        <v>-71000</v>
      </c>
      <c r="Z47" s="12">
        <f t="shared" ca="1" si="21"/>
        <v>-65627.367141396317</v>
      </c>
      <c r="AA47" s="2">
        <f t="shared" ca="1" si="22"/>
        <v>131831.90221635427</v>
      </c>
      <c r="AB47" s="2">
        <f t="shared" ca="1" si="29"/>
        <v>131831.90221635427</v>
      </c>
    </row>
    <row r="48" spans="4:28" x14ac:dyDescent="0.25">
      <c r="D48" s="4">
        <v>41</v>
      </c>
      <c r="E48" s="2">
        <f t="shared" ca="1" si="25"/>
        <v>847</v>
      </c>
      <c r="F48" s="5">
        <f t="shared" ca="1" si="27"/>
        <v>1.0922500000000035</v>
      </c>
      <c r="G48" s="2">
        <f t="shared" ca="1" si="2"/>
        <v>925.13575000000299</v>
      </c>
      <c r="H48" s="6">
        <f t="shared" ca="1" si="26"/>
        <v>28.000000000000007</v>
      </c>
      <c r="I48" s="5">
        <f t="shared" ca="1" si="28"/>
        <v>0.55583333333333218</v>
      </c>
      <c r="J48" s="13">
        <f t="shared" ca="1" si="4"/>
        <v>15</v>
      </c>
      <c r="K48" s="2">
        <f t="shared" ca="1" si="5"/>
        <v>13877.036250000045</v>
      </c>
      <c r="L48" s="11">
        <f t="shared" ca="1" si="15"/>
        <v>647816.19862500113</v>
      </c>
      <c r="M48" s="2">
        <f t="shared" ca="1" si="6"/>
        <v>4690.4382525000156</v>
      </c>
      <c r="N48" s="2">
        <f t="shared" ca="1" si="7"/>
        <v>1275.4072500000091</v>
      </c>
      <c r="O48" s="16">
        <f t="shared" ca="1" si="8"/>
        <v>762.69353550000528</v>
      </c>
      <c r="P48" s="11">
        <f t="shared" ca="1" si="16"/>
        <v>33167.017355550139</v>
      </c>
      <c r="Q48" s="2">
        <f t="shared" ca="1" si="17"/>
        <v>5965.8455025000248</v>
      </c>
      <c r="R48" s="11">
        <f t="shared" ca="1" si="9"/>
        <v>274425.11486025061</v>
      </c>
      <c r="S48" s="2"/>
      <c r="W48" s="5">
        <f t="shared" ca="1" si="12"/>
        <v>1.0683333333333349</v>
      </c>
      <c r="Y48" s="12">
        <f t="shared" ca="1" si="20"/>
        <v>-71000</v>
      </c>
      <c r="Z48" s="12">
        <f t="shared" ca="1" si="21"/>
        <v>-65627.367141396317</v>
      </c>
      <c r="AA48" s="2">
        <f t="shared" ca="1" si="22"/>
        <v>137797.74771885428</v>
      </c>
      <c r="AB48" s="2">
        <f t="shared" ca="1" si="29"/>
        <v>137797.74771885428</v>
      </c>
    </row>
    <row r="49" spans="4:28" x14ac:dyDescent="0.25">
      <c r="D49" s="4">
        <v>42</v>
      </c>
      <c r="E49" s="2">
        <f t="shared" ca="1" si="25"/>
        <v>847</v>
      </c>
      <c r="F49" s="5">
        <f t="shared" ca="1" si="27"/>
        <v>1.0945000000000036</v>
      </c>
      <c r="G49" s="2">
        <f t="shared" ca="1" si="2"/>
        <v>927.041500000003</v>
      </c>
      <c r="H49" s="6">
        <f t="shared" ca="1" si="26"/>
        <v>28.000000000000007</v>
      </c>
      <c r="I49" s="5">
        <f t="shared" ca="1" si="28"/>
        <v>0.54499999999999882</v>
      </c>
      <c r="J49" s="13">
        <f t="shared" ca="1" si="4"/>
        <v>15</v>
      </c>
      <c r="K49" s="2">
        <f t="shared" ca="1" si="5"/>
        <v>13905.622500000045</v>
      </c>
      <c r="L49" s="11">
        <f t="shared" ca="1" si="15"/>
        <v>661721.82112500118</v>
      </c>
      <c r="M49" s="2">
        <f t="shared" ca="1" si="6"/>
        <v>4700.1004050000156</v>
      </c>
      <c r="N49" s="2">
        <f t="shared" ca="1" si="7"/>
        <v>1281.124500000009</v>
      </c>
      <c r="O49" s="16">
        <f t="shared" ca="1" si="8"/>
        <v>766.11245100000542</v>
      </c>
      <c r="P49" s="11">
        <f t="shared" ca="1" si="16"/>
        <v>33933.129806550147</v>
      </c>
      <c r="Q49" s="2">
        <f t="shared" ca="1" si="17"/>
        <v>5981.2249050000246</v>
      </c>
      <c r="R49" s="11">
        <f t="shared" ca="1" si="9"/>
        <v>280406.33976525062</v>
      </c>
      <c r="S49" s="2"/>
      <c r="W49" s="5">
        <f t="shared" ca="1" si="12"/>
        <v>1.0700000000000016</v>
      </c>
      <c r="Y49" s="12">
        <f t="shared" ca="1" si="20"/>
        <v>-71000</v>
      </c>
      <c r="Z49" s="12">
        <f t="shared" ca="1" si="21"/>
        <v>-65627.367141396317</v>
      </c>
      <c r="AA49" s="2">
        <f t="shared" ca="1" si="22"/>
        <v>143778.97262385429</v>
      </c>
      <c r="AB49" s="2">
        <f t="shared" ca="1" si="29"/>
        <v>143778.97262385429</v>
      </c>
    </row>
    <row r="50" spans="4:28" x14ac:dyDescent="0.25">
      <c r="D50" s="4">
        <v>43</v>
      </c>
      <c r="E50" s="2">
        <f t="shared" ca="1" si="25"/>
        <v>847</v>
      </c>
      <c r="F50" s="5">
        <f t="shared" ca="1" si="27"/>
        <v>1.0967500000000037</v>
      </c>
      <c r="G50" s="2">
        <f t="shared" ca="1" si="2"/>
        <v>928.94725000000312</v>
      </c>
      <c r="H50" s="6">
        <f t="shared" ca="1" si="26"/>
        <v>28.000000000000007</v>
      </c>
      <c r="I50" s="5">
        <f t="shared" ca="1" si="28"/>
        <v>0.53416666666666546</v>
      </c>
      <c r="J50" s="13">
        <f t="shared" ca="1" si="4"/>
        <v>14</v>
      </c>
      <c r="K50" s="2">
        <f t="shared" ca="1" si="5"/>
        <v>13005.261500000044</v>
      </c>
      <c r="L50" s="11">
        <f t="shared" ca="1" si="15"/>
        <v>674727.0826250012</v>
      </c>
      <c r="M50" s="2">
        <f t="shared" ca="1" si="6"/>
        <v>4395.7783870000148</v>
      </c>
      <c r="N50" s="2">
        <f t="shared" ca="1" si="7"/>
        <v>1201.0523000000089</v>
      </c>
      <c r="O50" s="16">
        <f t="shared" ca="1" si="8"/>
        <v>718.22927540000524</v>
      </c>
      <c r="P50" s="11">
        <f t="shared" ca="1" si="16"/>
        <v>34651.359081950155</v>
      </c>
      <c r="Q50" s="2">
        <f t="shared" ca="1" si="17"/>
        <v>5596.8306870000233</v>
      </c>
      <c r="R50" s="11">
        <f t="shared" ca="1" si="9"/>
        <v>286003.17045225063</v>
      </c>
      <c r="S50" s="2"/>
      <c r="W50" s="5">
        <f t="shared" ca="1" si="12"/>
        <v>1.0716666666666683</v>
      </c>
      <c r="Y50" s="12">
        <f t="shared" ca="1" si="20"/>
        <v>-71000</v>
      </c>
      <c r="Z50" s="12">
        <f t="shared" ca="1" si="21"/>
        <v>-65627.367141396317</v>
      </c>
      <c r="AA50" s="2">
        <f t="shared" ca="1" si="22"/>
        <v>149375.8033108543</v>
      </c>
      <c r="AB50" s="2">
        <f t="shared" ca="1" si="29"/>
        <v>149375.8033108543</v>
      </c>
    </row>
    <row r="51" spans="4:28" x14ac:dyDescent="0.25">
      <c r="D51" s="4">
        <v>44</v>
      </c>
      <c r="E51" s="2">
        <f t="shared" ca="1" si="25"/>
        <v>847</v>
      </c>
      <c r="F51" s="5">
        <f t="shared" ca="1" si="27"/>
        <v>1.0990000000000038</v>
      </c>
      <c r="G51" s="2">
        <f t="shared" ca="1" si="2"/>
        <v>930.85300000000314</v>
      </c>
      <c r="H51" s="6">
        <f t="shared" ca="1" si="26"/>
        <v>28.000000000000007</v>
      </c>
      <c r="I51" s="5">
        <f t="shared" ca="1" si="28"/>
        <v>0.5233333333333321</v>
      </c>
      <c r="J51" s="13">
        <f t="shared" ca="1" si="4"/>
        <v>14</v>
      </c>
      <c r="K51" s="2">
        <f t="shared" ca="1" si="5"/>
        <v>13031.942000000045</v>
      </c>
      <c r="L51" s="11">
        <f t="shared" ca="1" si="15"/>
        <v>687759.02462500124</v>
      </c>
      <c r="M51" s="2">
        <f t="shared" ca="1" si="6"/>
        <v>4404.7963960000152</v>
      </c>
      <c r="N51" s="2">
        <f t="shared" ca="1" si="7"/>
        <v>1206.3884000000089</v>
      </c>
      <c r="O51" s="16">
        <f t="shared" ca="1" si="8"/>
        <v>721.42026320000537</v>
      </c>
      <c r="P51" s="11">
        <f t="shared" ca="1" si="16"/>
        <v>35372.779345150164</v>
      </c>
      <c r="Q51" s="2">
        <f t="shared" ca="1" si="17"/>
        <v>5611.1847960000241</v>
      </c>
      <c r="R51" s="11">
        <f t="shared" ca="1" si="9"/>
        <v>291614.35524825065</v>
      </c>
      <c r="S51" s="2"/>
      <c r="W51" s="5">
        <f t="shared" ca="1" si="12"/>
        <v>1.073333333333335</v>
      </c>
      <c r="Y51" s="12">
        <f t="shared" ca="1" si="20"/>
        <v>-71000</v>
      </c>
      <c r="Z51" s="12">
        <f t="shared" ca="1" si="21"/>
        <v>-65627.367141396317</v>
      </c>
      <c r="AA51" s="2">
        <f t="shared" ca="1" si="22"/>
        <v>154986.98810685432</v>
      </c>
      <c r="AB51" s="2">
        <f t="shared" ca="1" si="29"/>
        <v>154986.98810685432</v>
      </c>
    </row>
    <row r="52" spans="4:28" x14ac:dyDescent="0.25">
      <c r="D52" s="4">
        <v>45</v>
      </c>
      <c r="E52" s="2">
        <f t="shared" ca="1" si="25"/>
        <v>847</v>
      </c>
      <c r="F52" s="5">
        <f t="shared" ca="1" si="27"/>
        <v>1.1012500000000038</v>
      </c>
      <c r="G52" s="2">
        <f t="shared" ca="1" si="2"/>
        <v>932.75875000000326</v>
      </c>
      <c r="H52" s="6">
        <f t="shared" ca="1" si="26"/>
        <v>28.000000000000007</v>
      </c>
      <c r="I52" s="5">
        <f t="shared" ca="1" si="28"/>
        <v>0.51249999999999873</v>
      </c>
      <c r="J52" s="13">
        <f t="shared" ca="1" si="4"/>
        <v>14</v>
      </c>
      <c r="K52" s="2">
        <f t="shared" ca="1" si="5"/>
        <v>13058.622500000045</v>
      </c>
      <c r="L52" s="11">
        <f t="shared" ca="1" si="15"/>
        <v>700817.6471250013</v>
      </c>
      <c r="M52" s="2">
        <f t="shared" ca="1" si="6"/>
        <v>4413.8144050000155</v>
      </c>
      <c r="N52" s="2">
        <f t="shared" ca="1" si="7"/>
        <v>1211.7245000000091</v>
      </c>
      <c r="O52" s="16">
        <f t="shared" ca="1" si="8"/>
        <v>724.61125100000538</v>
      </c>
      <c r="P52" s="11">
        <f t="shared" ca="1" si="16"/>
        <v>36097.390596150166</v>
      </c>
      <c r="Q52" s="2">
        <f t="shared" ca="1" si="17"/>
        <v>5625.5389050000249</v>
      </c>
      <c r="R52" s="11">
        <f t="shared" ca="1" si="9"/>
        <v>297239.89415325067</v>
      </c>
      <c r="S52" s="2"/>
      <c r="W52" s="5">
        <f t="shared" ca="1" si="12"/>
        <v>1.0750000000000017</v>
      </c>
      <c r="Y52" s="12">
        <f t="shared" ca="1" si="20"/>
        <v>-71000</v>
      </c>
      <c r="Z52" s="12">
        <f t="shared" ca="1" si="21"/>
        <v>-65627.367141396317</v>
      </c>
      <c r="AA52" s="2">
        <f t="shared" ca="1" si="22"/>
        <v>160612.52701185434</v>
      </c>
      <c r="AB52" s="2">
        <f t="shared" ca="1" si="29"/>
        <v>160612.52701185434</v>
      </c>
    </row>
    <row r="53" spans="4:28" x14ac:dyDescent="0.25">
      <c r="D53" s="4">
        <v>46</v>
      </c>
      <c r="E53" s="2">
        <f t="shared" ca="1" si="25"/>
        <v>847</v>
      </c>
      <c r="F53" s="5">
        <f t="shared" ca="1" si="27"/>
        <v>1.1035000000000039</v>
      </c>
      <c r="G53" s="2">
        <f t="shared" ca="1" si="2"/>
        <v>934.66450000000327</v>
      </c>
      <c r="H53" s="6">
        <f t="shared" ca="1" si="26"/>
        <v>28.000000000000007</v>
      </c>
      <c r="I53" s="5">
        <f t="shared" ca="1" si="28"/>
        <v>0.50166666666666537</v>
      </c>
      <c r="J53" s="13">
        <f t="shared" ca="1" si="4"/>
        <v>14</v>
      </c>
      <c r="K53" s="2">
        <f t="shared" ca="1" si="5"/>
        <v>13085.303000000045</v>
      </c>
      <c r="L53" s="11">
        <f t="shared" ca="1" si="15"/>
        <v>713902.95012500137</v>
      </c>
      <c r="M53" s="2">
        <f t="shared" ca="1" si="6"/>
        <v>4422.8324140000159</v>
      </c>
      <c r="N53" s="2">
        <f t="shared" ca="1" si="7"/>
        <v>1217.0606000000091</v>
      </c>
      <c r="O53" s="16">
        <f t="shared" ca="1" si="8"/>
        <v>727.8022388000054</v>
      </c>
      <c r="P53" s="11">
        <f t="shared" ca="1" si="16"/>
        <v>36825.192834950169</v>
      </c>
      <c r="Q53" s="2">
        <f t="shared" ca="1" si="17"/>
        <v>5639.8930140000248</v>
      </c>
      <c r="R53" s="11">
        <f t="shared" ca="1" si="9"/>
        <v>302879.7871672507</v>
      </c>
      <c r="S53" s="2"/>
      <c r="W53" s="5">
        <f t="shared" ca="1" si="12"/>
        <v>1.0766666666666684</v>
      </c>
      <c r="Y53" s="12">
        <f t="shared" ca="1" si="20"/>
        <v>-71000</v>
      </c>
      <c r="Z53" s="12">
        <f t="shared" ca="1" si="21"/>
        <v>-65627.367141396317</v>
      </c>
      <c r="AA53" s="2">
        <f t="shared" ca="1" si="22"/>
        <v>166252.42002585437</v>
      </c>
      <c r="AB53" s="2">
        <f t="shared" ca="1" si="29"/>
        <v>166252.42002585437</v>
      </c>
    </row>
    <row r="54" spans="4:28" x14ac:dyDescent="0.25">
      <c r="D54" s="4">
        <v>47</v>
      </c>
      <c r="E54" s="2">
        <f t="shared" ca="1" si="25"/>
        <v>847</v>
      </c>
      <c r="F54" s="5">
        <f t="shared" ca="1" si="27"/>
        <v>1.105750000000004</v>
      </c>
      <c r="G54" s="2">
        <f t="shared" ca="1" si="2"/>
        <v>936.5702500000034</v>
      </c>
      <c r="H54" s="6">
        <f t="shared" ca="1" si="26"/>
        <v>28.000000000000007</v>
      </c>
      <c r="I54" s="5">
        <f t="shared" ca="1" si="28"/>
        <v>0.49083333333333201</v>
      </c>
      <c r="J54" s="13">
        <f t="shared" ca="1" si="4"/>
        <v>13</v>
      </c>
      <c r="K54" s="2">
        <f t="shared" ca="1" si="5"/>
        <v>12175.413250000045</v>
      </c>
      <c r="L54" s="11">
        <f t="shared" ca="1" si="15"/>
        <v>726078.36337500147</v>
      </c>
      <c r="M54" s="2">
        <f t="shared" ca="1" si="6"/>
        <v>4115.2896785000157</v>
      </c>
      <c r="N54" s="2">
        <f t="shared" ca="1" si="7"/>
        <v>1135.0826500000092</v>
      </c>
      <c r="O54" s="16">
        <f t="shared" ca="1" si="8"/>
        <v>678.77942470000539</v>
      </c>
      <c r="P54" s="11">
        <f t="shared" ca="1" si="16"/>
        <v>37503.972259650174</v>
      </c>
      <c r="Q54" s="2">
        <f t="shared" ca="1" si="17"/>
        <v>5250.3723285000251</v>
      </c>
      <c r="R54" s="11">
        <f t="shared" ca="1" si="9"/>
        <v>308130.15949575073</v>
      </c>
      <c r="S54" s="2"/>
      <c r="W54" s="5">
        <f t="shared" ca="1" si="12"/>
        <v>1.0783333333333351</v>
      </c>
      <c r="Y54" s="12">
        <f t="shared" ca="1" si="20"/>
        <v>-71000</v>
      </c>
      <c r="Z54" s="12">
        <f t="shared" ca="1" si="21"/>
        <v>-65627.367141396317</v>
      </c>
      <c r="AA54" s="2">
        <f t="shared" ca="1" si="22"/>
        <v>171502.7923543544</v>
      </c>
      <c r="AB54" s="2">
        <f t="shared" ca="1" si="29"/>
        <v>171502.7923543544</v>
      </c>
    </row>
    <row r="55" spans="4:28" x14ac:dyDescent="0.25">
      <c r="D55" s="4">
        <v>48</v>
      </c>
      <c r="E55" s="2">
        <f t="shared" ca="1" si="25"/>
        <v>847</v>
      </c>
      <c r="F55" s="5">
        <f t="shared" ca="1" si="27"/>
        <v>1.1080000000000041</v>
      </c>
      <c r="G55" s="2">
        <f t="shared" ca="1" si="2"/>
        <v>938.47600000000352</v>
      </c>
      <c r="H55" s="6">
        <f t="shared" ca="1" si="26"/>
        <v>28.000000000000007</v>
      </c>
      <c r="I55" s="5">
        <f t="shared" ca="1" si="28"/>
        <v>0.47999999999999865</v>
      </c>
      <c r="J55" s="13">
        <f t="shared" ca="1" si="4"/>
        <v>13</v>
      </c>
      <c r="K55" s="2">
        <f t="shared" ca="1" si="5"/>
        <v>12200.188000000046</v>
      </c>
      <c r="L55" s="11">
        <f t="shared" ca="1" si="15"/>
        <v>738278.55137500155</v>
      </c>
      <c r="M55" s="2">
        <f t="shared" ca="1" si="6"/>
        <v>4123.6635440000155</v>
      </c>
      <c r="N55" s="2">
        <f t="shared" ca="1" si="7"/>
        <v>1140.0376000000092</v>
      </c>
      <c r="O55" s="16">
        <f t="shared" ca="1" si="8"/>
        <v>681.7424848000054</v>
      </c>
      <c r="P55" s="11">
        <f t="shared" ca="1" si="16"/>
        <v>38185.714744450182</v>
      </c>
      <c r="Q55" s="2">
        <f t="shared" ca="1" si="17"/>
        <v>5263.7011440000242</v>
      </c>
      <c r="R55" s="11">
        <f t="shared" ca="1" si="9"/>
        <v>313393.86063975078</v>
      </c>
      <c r="S55" s="2"/>
      <c r="W55" s="5">
        <f t="shared" ca="1" si="12"/>
        <v>1.0800000000000018</v>
      </c>
      <c r="Y55" s="12">
        <f t="shared" ca="1" si="20"/>
        <v>-71000</v>
      </c>
      <c r="Z55" s="12">
        <f t="shared" ca="1" si="21"/>
        <v>-65627.367141396317</v>
      </c>
      <c r="AA55" s="2">
        <f t="shared" ca="1" si="22"/>
        <v>176766.49349835445</v>
      </c>
      <c r="AB55" s="2">
        <f t="shared" ca="1" si="29"/>
        <v>176766.49349835445</v>
      </c>
    </row>
    <row r="56" spans="4:28" x14ac:dyDescent="0.25">
      <c r="D56" s="4">
        <v>49</v>
      </c>
      <c r="E56" s="2">
        <f t="shared" ca="1" si="25"/>
        <v>847</v>
      </c>
      <c r="F56" s="5">
        <f t="shared" ca="1" si="27"/>
        <v>1.1102500000000042</v>
      </c>
      <c r="G56" s="2">
        <f t="shared" ca="1" si="2"/>
        <v>940.38175000000354</v>
      </c>
      <c r="H56" s="6">
        <f t="shared" ca="1" si="26"/>
        <v>28.000000000000007</v>
      </c>
      <c r="I56" s="5">
        <f t="shared" ca="1" si="28"/>
        <v>0.46916666666666529</v>
      </c>
      <c r="J56" s="13">
        <f t="shared" ca="1" si="4"/>
        <v>13</v>
      </c>
      <c r="K56" s="2">
        <f t="shared" ca="1" si="5"/>
        <v>12224.962750000046</v>
      </c>
      <c r="L56" s="11">
        <f t="shared" ca="1" si="15"/>
        <v>750503.51412500162</v>
      </c>
      <c r="M56" s="2">
        <f t="shared" ca="1" si="6"/>
        <v>4132.0374095000161</v>
      </c>
      <c r="N56" s="2">
        <f t="shared" ca="1" si="7"/>
        <v>1144.9925500000093</v>
      </c>
      <c r="O56" s="16">
        <f t="shared" ca="1" si="8"/>
        <v>684.70554490000552</v>
      </c>
      <c r="P56" s="11">
        <f t="shared" ca="1" si="16"/>
        <v>38870.420289350186</v>
      </c>
      <c r="Q56" s="2">
        <f t="shared" ca="1" si="17"/>
        <v>5277.0299595000251</v>
      </c>
      <c r="R56" s="11">
        <f t="shared" ca="1" si="9"/>
        <v>318670.89059925079</v>
      </c>
      <c r="S56" s="2"/>
      <c r="W56" s="5">
        <f t="shared" ca="1" si="12"/>
        <v>1.0816666666666686</v>
      </c>
      <c r="Y56" s="12">
        <f t="shared" ca="1" si="20"/>
        <v>-71000</v>
      </c>
      <c r="Z56" s="12">
        <f t="shared" ca="1" si="21"/>
        <v>-65627.367141396317</v>
      </c>
      <c r="AA56" s="2">
        <f t="shared" ca="1" si="22"/>
        <v>182043.52345785446</v>
      </c>
      <c r="AB56" s="2">
        <f t="shared" ca="1" si="29"/>
        <v>182043.52345785446</v>
      </c>
    </row>
    <row r="57" spans="4:28" x14ac:dyDescent="0.25">
      <c r="D57" s="4">
        <v>50</v>
      </c>
      <c r="E57" s="2">
        <f t="shared" ca="1" si="25"/>
        <v>847</v>
      </c>
      <c r="F57" s="5">
        <f t="shared" ca="1" si="27"/>
        <v>1.1125000000000043</v>
      </c>
      <c r="G57" s="2">
        <f t="shared" ca="1" si="2"/>
        <v>942.28750000000366</v>
      </c>
      <c r="H57" s="6">
        <f t="shared" ca="1" si="26"/>
        <v>28.000000000000007</v>
      </c>
      <c r="I57" s="5">
        <f t="shared" ca="1" si="28"/>
        <v>0.45833333333333193</v>
      </c>
      <c r="J57" s="13">
        <f t="shared" ca="1" si="4"/>
        <v>12</v>
      </c>
      <c r="K57" s="2">
        <f t="shared" ca="1" si="5"/>
        <v>11307.450000000044</v>
      </c>
      <c r="L57" s="11">
        <f t="shared" ca="1" si="15"/>
        <v>761810.96412500169</v>
      </c>
      <c r="M57" s="2">
        <f t="shared" ca="1" si="6"/>
        <v>3821.9181000000153</v>
      </c>
      <c r="N57" s="2">
        <f t="shared" ca="1" si="7"/>
        <v>1061.4900000000089</v>
      </c>
      <c r="O57" s="16">
        <f t="shared" ca="1" si="8"/>
        <v>634.77102000000525</v>
      </c>
      <c r="P57" s="11">
        <f t="shared" ca="1" si="16"/>
        <v>39505.191309350193</v>
      </c>
      <c r="Q57" s="2">
        <f t="shared" ca="1" si="17"/>
        <v>4883.4081000000242</v>
      </c>
      <c r="R57" s="11">
        <f t="shared" ca="1" si="9"/>
        <v>323554.29869925079</v>
      </c>
      <c r="S57" s="2"/>
      <c r="W57" s="5">
        <f t="shared" ca="1" si="12"/>
        <v>1.0833333333333353</v>
      </c>
      <c r="Y57" s="12">
        <f t="shared" ca="1" si="20"/>
        <v>-71000</v>
      </c>
      <c r="Z57" s="12">
        <f t="shared" ca="1" si="21"/>
        <v>-65627.367141396317</v>
      </c>
      <c r="AA57" s="2">
        <f t="shared" ca="1" si="22"/>
        <v>186926.93155785446</v>
      </c>
      <c r="AB57" s="2">
        <f t="shared" ca="1" si="29"/>
        <v>186926.93155785446</v>
      </c>
    </row>
    <row r="58" spans="4:28" x14ac:dyDescent="0.25">
      <c r="D58" s="4">
        <v>51</v>
      </c>
      <c r="E58" s="2">
        <f t="shared" ca="1" si="25"/>
        <v>847</v>
      </c>
      <c r="F58" s="5">
        <f t="shared" ca="1" si="27"/>
        <v>1.1147500000000043</v>
      </c>
      <c r="G58" s="2">
        <f t="shared" ca="1" si="2"/>
        <v>944.19325000000367</v>
      </c>
      <c r="H58" s="6">
        <f t="shared" ca="1" si="26"/>
        <v>28.000000000000007</v>
      </c>
      <c r="I58" s="5">
        <f t="shared" ca="1" si="28"/>
        <v>0.44749999999999857</v>
      </c>
      <c r="J58" s="13">
        <f t="shared" ca="1" si="4"/>
        <v>12</v>
      </c>
      <c r="K58" s="2">
        <f t="shared" ca="1" si="5"/>
        <v>11330.319000000043</v>
      </c>
      <c r="L58" s="11">
        <f t="shared" ca="1" si="15"/>
        <v>773141.2831250017</v>
      </c>
      <c r="M58" s="2">
        <f t="shared" ca="1" si="6"/>
        <v>3829.6478220000149</v>
      </c>
      <c r="N58" s="2">
        <f t="shared" ca="1" si="7"/>
        <v>1066.0638000000088</v>
      </c>
      <c r="O58" s="16">
        <f t="shared" ca="1" si="8"/>
        <v>637.50615240000513</v>
      </c>
      <c r="P58" s="11">
        <f t="shared" ca="1" si="16"/>
        <v>40142.697461750198</v>
      </c>
      <c r="Q58" s="2">
        <f t="shared" ca="1" si="17"/>
        <v>4895.7116220000235</v>
      </c>
      <c r="R58" s="11">
        <f t="shared" ca="1" si="9"/>
        <v>328450.01032125083</v>
      </c>
      <c r="S58" s="2"/>
      <c r="W58" s="5">
        <f t="shared" ca="1" si="12"/>
        <v>1.085000000000002</v>
      </c>
      <c r="Y58" s="12">
        <f t="shared" ca="1" si="20"/>
        <v>-71000</v>
      </c>
      <c r="Z58" s="12">
        <f t="shared" ca="1" si="21"/>
        <v>-65627.367141396317</v>
      </c>
      <c r="AA58" s="2">
        <f t="shared" ca="1" si="22"/>
        <v>191822.64317985449</v>
      </c>
      <c r="AB58" s="2">
        <f t="shared" ca="1" si="29"/>
        <v>191822.64317985449</v>
      </c>
    </row>
    <row r="59" spans="4:28" x14ac:dyDescent="0.25">
      <c r="D59" s="4">
        <v>52</v>
      </c>
      <c r="E59" s="2">
        <f t="shared" ca="1" si="25"/>
        <v>847</v>
      </c>
      <c r="F59" s="5">
        <f t="shared" ca="1" si="27"/>
        <v>1.1170000000000044</v>
      </c>
      <c r="G59" s="2">
        <f t="shared" ca="1" si="2"/>
        <v>946.0990000000038</v>
      </c>
      <c r="H59" s="6">
        <f t="shared" ca="1" si="26"/>
        <v>28.000000000000007</v>
      </c>
      <c r="I59" s="5">
        <f t="shared" ca="1" si="28"/>
        <v>0.4366666666666652</v>
      </c>
      <c r="J59" s="13">
        <f t="shared" ca="1" si="4"/>
        <v>12</v>
      </c>
      <c r="K59" s="2">
        <f t="shared" ca="1" si="5"/>
        <v>11353.188000000046</v>
      </c>
      <c r="L59" s="11">
        <f t="shared" ca="1" si="15"/>
        <v>784494.47112500179</v>
      </c>
      <c r="M59" s="2">
        <f t="shared" ca="1" si="6"/>
        <v>3837.3775440000159</v>
      </c>
      <c r="N59" s="2">
        <f t="shared" ca="1" si="7"/>
        <v>1070.6376000000091</v>
      </c>
      <c r="O59" s="16">
        <f t="shared" ca="1" si="8"/>
        <v>640.24128480000547</v>
      </c>
      <c r="P59" s="11">
        <f t="shared" ca="1" si="16"/>
        <v>40782.9387465502</v>
      </c>
      <c r="Q59" s="2">
        <f t="shared" ca="1" si="17"/>
        <v>4908.0151440000245</v>
      </c>
      <c r="R59" s="11">
        <f t="shared" ca="1" si="9"/>
        <v>333358.02546525083</v>
      </c>
      <c r="S59" s="2"/>
      <c r="W59" s="5">
        <f t="shared" ca="1" si="12"/>
        <v>1.0866666666666687</v>
      </c>
      <c r="Y59" s="12">
        <f t="shared" ca="1" si="20"/>
        <v>-71000</v>
      </c>
      <c r="Z59" s="12">
        <f t="shared" ca="1" si="21"/>
        <v>-65627.367141396317</v>
      </c>
      <c r="AA59" s="2">
        <f t="shared" ca="1" si="22"/>
        <v>196730.6583238545</v>
      </c>
      <c r="AB59" s="2">
        <f t="shared" ca="1" si="29"/>
        <v>196730.6583238545</v>
      </c>
    </row>
    <row r="60" spans="4:28" x14ac:dyDescent="0.25">
      <c r="D60" s="4">
        <v>53</v>
      </c>
      <c r="E60" s="2">
        <f t="shared" ca="1" si="25"/>
        <v>847</v>
      </c>
      <c r="F60" s="5">
        <f t="shared" ca="1" si="27"/>
        <v>1.1192500000000045</v>
      </c>
      <c r="G60" s="2">
        <f t="shared" ca="1" si="2"/>
        <v>948.00475000000381</v>
      </c>
      <c r="H60" s="6">
        <f t="shared" ca="1" si="26"/>
        <v>28.000000000000007</v>
      </c>
      <c r="I60" s="5">
        <f t="shared" ca="1" si="28"/>
        <v>0.42583333333333184</v>
      </c>
      <c r="J60" s="13">
        <f t="shared" ca="1" si="4"/>
        <v>11</v>
      </c>
      <c r="K60" s="2">
        <f t="shared" ca="1" si="5"/>
        <v>10428.052250000042</v>
      </c>
      <c r="L60" s="11">
        <f t="shared" ca="1" si="15"/>
        <v>794922.52337500185</v>
      </c>
      <c r="M60" s="2">
        <f t="shared" ca="1" si="6"/>
        <v>3524.6816605000145</v>
      </c>
      <c r="N60" s="2">
        <f t="shared" ca="1" si="7"/>
        <v>985.61045000000854</v>
      </c>
      <c r="O60" s="16">
        <f t="shared" ca="1" si="8"/>
        <v>589.39504910000505</v>
      </c>
      <c r="P60" s="11">
        <f t="shared" ca="1" si="16"/>
        <v>41372.333795650207</v>
      </c>
      <c r="Q60" s="2">
        <f t="shared" ca="1" si="17"/>
        <v>4510.2921105000232</v>
      </c>
      <c r="R60" s="11">
        <f t="shared" ca="1" si="9"/>
        <v>337868.31757575087</v>
      </c>
      <c r="S60" s="2"/>
      <c r="W60" s="5">
        <f t="shared" ca="1" si="12"/>
        <v>1.0883333333333354</v>
      </c>
      <c r="Y60" s="12">
        <f t="shared" ca="1" si="20"/>
        <v>-71000</v>
      </c>
      <c r="Z60" s="12">
        <f t="shared" ca="1" si="21"/>
        <v>-65627.367141396317</v>
      </c>
      <c r="AA60" s="2">
        <f t="shared" ca="1" si="22"/>
        <v>201240.95043435454</v>
      </c>
      <c r="AB60" s="2">
        <f t="shared" ca="1" si="29"/>
        <v>201240.95043435454</v>
      </c>
    </row>
    <row r="61" spans="4:28" x14ac:dyDescent="0.25">
      <c r="D61" s="4">
        <v>54</v>
      </c>
      <c r="E61" s="2">
        <f t="shared" ca="1" si="25"/>
        <v>847</v>
      </c>
      <c r="F61" s="5">
        <f t="shared" ca="1" si="27"/>
        <v>1.1215000000000046</v>
      </c>
      <c r="G61" s="2">
        <f t="shared" ca="1" si="2"/>
        <v>949.91050000000394</v>
      </c>
      <c r="H61" s="6">
        <f t="shared" ca="1" si="26"/>
        <v>28.000000000000007</v>
      </c>
      <c r="I61" s="5">
        <f t="shared" ca="1" si="28"/>
        <v>0.41499999999999848</v>
      </c>
      <c r="J61" s="13">
        <f t="shared" ca="1" si="4"/>
        <v>11</v>
      </c>
      <c r="K61" s="2">
        <f t="shared" ca="1" si="5"/>
        <v>10449.015500000043</v>
      </c>
      <c r="L61" s="11">
        <f t="shared" ca="1" si="15"/>
        <v>805371.53887500195</v>
      </c>
      <c r="M61" s="2">
        <f t="shared" ca="1" si="6"/>
        <v>3531.7672390000148</v>
      </c>
      <c r="N61" s="2">
        <f t="shared" ca="1" si="7"/>
        <v>989.80310000000873</v>
      </c>
      <c r="O61" s="16">
        <f t="shared" ca="1" si="8"/>
        <v>591.90225380000516</v>
      </c>
      <c r="P61" s="11">
        <f t="shared" ca="1" si="16"/>
        <v>41964.236049450214</v>
      </c>
      <c r="Q61" s="2">
        <f t="shared" ca="1" si="17"/>
        <v>4521.5703390000235</v>
      </c>
      <c r="R61" s="11">
        <f t="shared" ca="1" si="9"/>
        <v>342389.8879147509</v>
      </c>
      <c r="S61" s="2"/>
      <c r="W61" s="5">
        <f t="shared" ca="1" si="12"/>
        <v>1.0900000000000021</v>
      </c>
      <c r="Y61" s="12">
        <f t="shared" ca="1" si="20"/>
        <v>-71000</v>
      </c>
      <c r="Z61" s="12">
        <f t="shared" ca="1" si="21"/>
        <v>-65627.367141396317</v>
      </c>
      <c r="AA61" s="2">
        <f t="shared" ca="1" si="22"/>
        <v>205762.52077335457</v>
      </c>
      <c r="AB61" s="2">
        <f t="shared" ca="1" si="29"/>
        <v>205762.52077335457</v>
      </c>
    </row>
    <row r="62" spans="4:28" x14ac:dyDescent="0.25">
      <c r="D62" s="4">
        <v>55</v>
      </c>
      <c r="E62" s="2">
        <f t="shared" ca="1" si="25"/>
        <v>847</v>
      </c>
      <c r="F62" s="5">
        <f t="shared" ca="1" si="27"/>
        <v>1.1237500000000047</v>
      </c>
      <c r="G62" s="2">
        <f t="shared" ca="1" si="2"/>
        <v>951.81625000000395</v>
      </c>
      <c r="H62" s="6">
        <f t="shared" ca="1" si="26"/>
        <v>28.000000000000007</v>
      </c>
      <c r="I62" s="5">
        <f t="shared" ca="1" si="28"/>
        <v>0.40416666666666512</v>
      </c>
      <c r="J62" s="13">
        <f t="shared" ca="1" si="4"/>
        <v>11</v>
      </c>
      <c r="K62" s="2">
        <f t="shared" ca="1" si="5"/>
        <v>10469.978750000044</v>
      </c>
      <c r="L62" s="11">
        <f t="shared" ca="1" si="15"/>
        <v>815841.51762500196</v>
      </c>
      <c r="M62" s="2">
        <f t="shared" ca="1" si="6"/>
        <v>3538.8528175000151</v>
      </c>
      <c r="N62" s="2">
        <f t="shared" ca="1" si="7"/>
        <v>993.9957500000088</v>
      </c>
      <c r="O62" s="16">
        <f t="shared" ca="1" si="8"/>
        <v>594.40945850000526</v>
      </c>
      <c r="P62" s="11">
        <f t="shared" ca="1" si="16"/>
        <v>42558.645507950219</v>
      </c>
      <c r="Q62" s="2">
        <f t="shared" ca="1" si="17"/>
        <v>4532.8485675000238</v>
      </c>
      <c r="R62" s="11">
        <f t="shared" ca="1" si="9"/>
        <v>346922.73648225091</v>
      </c>
      <c r="S62" s="2"/>
      <c r="W62" s="5">
        <f t="shared" ca="1" si="12"/>
        <v>1.0916666666666688</v>
      </c>
      <c r="Y62" s="12">
        <f t="shared" ca="1" si="20"/>
        <v>-71000</v>
      </c>
      <c r="Z62" s="12">
        <f t="shared" ca="1" si="21"/>
        <v>-65627.367141396317</v>
      </c>
      <c r="AA62" s="2">
        <f t="shared" ca="1" si="22"/>
        <v>210295.36934085458</v>
      </c>
      <c r="AB62" s="2">
        <f t="shared" ca="1" si="29"/>
        <v>210295.36934085458</v>
      </c>
    </row>
    <row r="63" spans="4:28" x14ac:dyDescent="0.25">
      <c r="D63" s="4">
        <v>56</v>
      </c>
      <c r="E63" s="2">
        <f t="shared" ca="1" si="25"/>
        <v>847</v>
      </c>
      <c r="F63" s="5">
        <f t="shared" ca="1" si="27"/>
        <v>1.1260000000000048</v>
      </c>
      <c r="G63" s="2">
        <f t="shared" ca="1" si="2"/>
        <v>953.72200000000407</v>
      </c>
      <c r="H63" s="6">
        <f t="shared" ca="1" si="26"/>
        <v>28.000000000000007</v>
      </c>
      <c r="I63" s="5">
        <f t="shared" ca="1" si="28"/>
        <v>0.39333333333333176</v>
      </c>
      <c r="J63" s="13">
        <f t="shared" ca="1" si="4"/>
        <v>11</v>
      </c>
      <c r="K63" s="2">
        <f t="shared" ca="1" si="5"/>
        <v>10490.942000000045</v>
      </c>
      <c r="L63" s="11">
        <f t="shared" ca="1" si="15"/>
        <v>826332.459625002</v>
      </c>
      <c r="M63" s="2">
        <f t="shared" ca="1" si="6"/>
        <v>3545.9383960000155</v>
      </c>
      <c r="N63" s="2">
        <f t="shared" ca="1" si="7"/>
        <v>998.18840000000898</v>
      </c>
      <c r="O63" s="16">
        <f t="shared" ca="1" si="8"/>
        <v>596.91666320000536</v>
      </c>
      <c r="P63" s="11">
        <f t="shared" ca="1" si="16"/>
        <v>43155.562171150224</v>
      </c>
      <c r="Q63" s="2">
        <f t="shared" ca="1" si="17"/>
        <v>4544.1267960000241</v>
      </c>
      <c r="R63" s="11">
        <f t="shared" ca="1" si="9"/>
        <v>351466.86327825091</v>
      </c>
      <c r="S63" s="2"/>
      <c r="W63" s="5">
        <f t="shared" ca="1" si="12"/>
        <v>1.0933333333333355</v>
      </c>
      <c r="Y63" s="12">
        <f t="shared" ca="1" si="20"/>
        <v>-71000</v>
      </c>
      <c r="Z63" s="12">
        <f t="shared" ca="1" si="21"/>
        <v>-65627.367141396317</v>
      </c>
      <c r="AA63" s="2">
        <f t="shared" ca="1" si="22"/>
        <v>214839.49613685458</v>
      </c>
      <c r="AB63" s="2">
        <f t="shared" ca="1" si="29"/>
        <v>214839.49613685458</v>
      </c>
    </row>
    <row r="64" spans="4:28" x14ac:dyDescent="0.25">
      <c r="D64" s="4">
        <v>57</v>
      </c>
      <c r="E64" s="2">
        <f t="shared" ca="1" si="25"/>
        <v>847</v>
      </c>
      <c r="F64" s="5">
        <f t="shared" ca="1" si="27"/>
        <v>1.1282500000000049</v>
      </c>
      <c r="G64" s="2">
        <f t="shared" ca="1" si="2"/>
        <v>955.62775000000408</v>
      </c>
      <c r="H64" s="6">
        <f t="shared" ca="1" si="26"/>
        <v>28.000000000000007</v>
      </c>
      <c r="I64" s="5">
        <f t="shared" ca="1" si="28"/>
        <v>0.3824999999999984</v>
      </c>
      <c r="J64" s="13">
        <f t="shared" ca="1" si="4"/>
        <v>10</v>
      </c>
      <c r="K64" s="2">
        <f t="shared" ca="1" si="5"/>
        <v>9556.2775000000402</v>
      </c>
      <c r="L64" s="11">
        <f t="shared" ca="1" si="15"/>
        <v>835888.73712500208</v>
      </c>
      <c r="M64" s="2">
        <f t="shared" ca="1" si="6"/>
        <v>3230.0217950000138</v>
      </c>
      <c r="N64" s="2">
        <f t="shared" ca="1" si="7"/>
        <v>911.25550000000806</v>
      </c>
      <c r="O64" s="16">
        <f t="shared" ca="1" si="8"/>
        <v>544.93078900000478</v>
      </c>
      <c r="P64" s="11">
        <f t="shared" ca="1" si="16"/>
        <v>43700.49296015023</v>
      </c>
      <c r="Q64" s="2">
        <f t="shared" ca="1" si="17"/>
        <v>4141.2772950000217</v>
      </c>
      <c r="R64" s="11">
        <f t="shared" ca="1" si="9"/>
        <v>355608.14057325094</v>
      </c>
      <c r="S64" s="2"/>
      <c r="W64" s="5">
        <f t="shared" ca="1" si="12"/>
        <v>1.0950000000000022</v>
      </c>
      <c r="Y64" s="12">
        <f t="shared" ca="1" si="20"/>
        <v>-71000</v>
      </c>
      <c r="Z64" s="12">
        <f t="shared" ca="1" si="21"/>
        <v>-65627.367141396317</v>
      </c>
      <c r="AA64" s="2">
        <f t="shared" ca="1" si="22"/>
        <v>218980.77343185461</v>
      </c>
      <c r="AB64" s="2">
        <f t="shared" ca="1" si="29"/>
        <v>218980.77343185461</v>
      </c>
    </row>
    <row r="65" spans="4:28" x14ac:dyDescent="0.25">
      <c r="D65" s="4">
        <v>58</v>
      </c>
      <c r="E65" s="2">
        <f t="shared" ca="1" si="25"/>
        <v>847</v>
      </c>
      <c r="F65" s="5">
        <f t="shared" ca="1" si="27"/>
        <v>1.1305000000000049</v>
      </c>
      <c r="G65" s="2">
        <f t="shared" ca="1" si="2"/>
        <v>957.53350000000421</v>
      </c>
      <c r="H65" s="6">
        <f t="shared" ca="1" si="26"/>
        <v>28.000000000000007</v>
      </c>
      <c r="I65" s="5">
        <f t="shared" ca="1" si="28"/>
        <v>0.37166666666666504</v>
      </c>
      <c r="J65" s="13">
        <f t="shared" ca="1" si="4"/>
        <v>10</v>
      </c>
      <c r="K65" s="2">
        <f t="shared" ca="1" si="5"/>
        <v>9575.3350000000428</v>
      </c>
      <c r="L65" s="11">
        <f t="shared" ca="1" si="15"/>
        <v>845464.07212500216</v>
      </c>
      <c r="M65" s="2">
        <f t="shared" ca="1" si="6"/>
        <v>3236.4632300000148</v>
      </c>
      <c r="N65" s="2">
        <f t="shared" ca="1" si="7"/>
        <v>915.06700000000865</v>
      </c>
      <c r="O65" s="16">
        <f t="shared" ca="1" si="8"/>
        <v>547.2100660000051</v>
      </c>
      <c r="P65" s="11">
        <f t="shared" ca="1" si="16"/>
        <v>44247.703026150237</v>
      </c>
      <c r="Q65" s="2">
        <f t="shared" ca="1" si="17"/>
        <v>4151.5302300000239</v>
      </c>
      <c r="R65" s="11">
        <f t="shared" ca="1" si="9"/>
        <v>359759.67080325098</v>
      </c>
      <c r="S65" s="2"/>
      <c r="W65" s="5">
        <f t="shared" ca="1" si="12"/>
        <v>1.0966666666666689</v>
      </c>
      <c r="Y65" s="12">
        <f t="shared" ca="1" si="20"/>
        <v>-71000</v>
      </c>
      <c r="Z65" s="12">
        <f t="shared" ca="1" si="21"/>
        <v>-65627.367141396317</v>
      </c>
      <c r="AA65" s="2">
        <f t="shared" ca="1" si="22"/>
        <v>223132.30366185465</v>
      </c>
      <c r="AB65" s="2">
        <f t="shared" ca="1" si="29"/>
        <v>223132.30366185465</v>
      </c>
    </row>
    <row r="66" spans="4:28" x14ac:dyDescent="0.25">
      <c r="D66" s="4">
        <v>59</v>
      </c>
      <c r="E66" s="2">
        <f t="shared" ca="1" si="25"/>
        <v>847</v>
      </c>
      <c r="F66" s="5">
        <f t="shared" ca="1" si="27"/>
        <v>1.132750000000005</v>
      </c>
      <c r="G66" s="2">
        <f t="shared" ca="1" si="2"/>
        <v>959.43925000000422</v>
      </c>
      <c r="H66" s="6">
        <f t="shared" ca="1" si="26"/>
        <v>28.000000000000007</v>
      </c>
      <c r="I66" s="5">
        <f t="shared" ca="1" si="28"/>
        <v>0.36083333333333167</v>
      </c>
      <c r="J66" s="13">
        <f t="shared" ca="1" si="4"/>
        <v>10</v>
      </c>
      <c r="K66" s="2">
        <f t="shared" ca="1" si="5"/>
        <v>9594.3925000000418</v>
      </c>
      <c r="L66" s="11">
        <f t="shared" ca="1" si="15"/>
        <v>855058.46462500223</v>
      </c>
      <c r="M66" s="2">
        <f t="shared" ca="1" si="6"/>
        <v>3242.9046650000141</v>
      </c>
      <c r="N66" s="2">
        <f t="shared" ca="1" si="7"/>
        <v>918.87850000000844</v>
      </c>
      <c r="O66" s="16">
        <f t="shared" ca="1" si="8"/>
        <v>549.48934300000496</v>
      </c>
      <c r="P66" s="11">
        <f t="shared" ca="1" si="16"/>
        <v>44797.192369150245</v>
      </c>
      <c r="Q66" s="2">
        <f t="shared" ca="1" si="17"/>
        <v>4161.7831650000226</v>
      </c>
      <c r="R66" s="11">
        <f t="shared" ca="1" si="9"/>
        <v>363921.45396825101</v>
      </c>
      <c r="S66" s="2"/>
      <c r="W66" s="5">
        <f t="shared" ca="1" si="12"/>
        <v>1.0983333333333356</v>
      </c>
      <c r="Y66" s="12">
        <f t="shared" ca="1" si="20"/>
        <v>-71000</v>
      </c>
      <c r="Z66" s="12">
        <f t="shared" ca="1" si="21"/>
        <v>-65627.367141396317</v>
      </c>
      <c r="AA66" s="2">
        <f t="shared" ca="1" si="22"/>
        <v>227294.08682685468</v>
      </c>
      <c r="AB66" s="2">
        <f t="shared" ca="1" si="29"/>
        <v>227294.08682685468</v>
      </c>
    </row>
    <row r="67" spans="4:28" x14ac:dyDescent="0.25">
      <c r="D67" s="4">
        <v>60</v>
      </c>
      <c r="E67" s="2">
        <f t="shared" ca="1" si="25"/>
        <v>847</v>
      </c>
      <c r="F67" s="5">
        <f t="shared" ca="1" si="27"/>
        <v>1.1350000000000051</v>
      </c>
      <c r="G67" s="2">
        <f t="shared" ca="1" si="2"/>
        <v>961.34500000000435</v>
      </c>
      <c r="H67" s="6">
        <f t="shared" ca="1" si="26"/>
        <v>28.000000000000007</v>
      </c>
      <c r="I67" s="5">
        <f t="shared" ca="1" si="28"/>
        <v>0.34999999999999831</v>
      </c>
      <c r="J67" s="13">
        <f t="shared" ca="1" si="4"/>
        <v>9</v>
      </c>
      <c r="K67" s="2">
        <f t="shared" ca="1" si="5"/>
        <v>8652.1050000000396</v>
      </c>
      <c r="L67" s="11">
        <f t="shared" ca="1" si="15"/>
        <v>863710.56962500233</v>
      </c>
      <c r="M67" s="2">
        <f t="shared" ca="1" si="6"/>
        <v>2924.4114900000136</v>
      </c>
      <c r="N67" s="2">
        <f t="shared" ca="1" si="7"/>
        <v>830.42100000000801</v>
      </c>
      <c r="O67" s="16">
        <f t="shared" ca="1" si="8"/>
        <v>496.59175800000475</v>
      </c>
      <c r="P67" s="11">
        <f t="shared" ca="1" si="16"/>
        <v>45293.784127150248</v>
      </c>
      <c r="Q67" s="2">
        <f t="shared" ca="1" si="17"/>
        <v>3754.8324900000216</v>
      </c>
      <c r="R67" s="11">
        <f t="shared" ca="1" si="9"/>
        <v>367676.28645825101</v>
      </c>
      <c r="S67" s="2"/>
      <c r="W67" s="5">
        <f t="shared" ca="1" si="12"/>
        <v>1.1000000000000023</v>
      </c>
      <c r="Y67" s="12">
        <f t="shared" ca="1" si="20"/>
        <v>-71000</v>
      </c>
      <c r="Z67" s="12">
        <f t="shared" ca="1" si="21"/>
        <v>-65627.367141396317</v>
      </c>
      <c r="AA67" s="2">
        <f t="shared" ca="1" si="22"/>
        <v>231048.91931685468</v>
      </c>
      <c r="AB67" s="2">
        <f t="shared" ca="1" si="29"/>
        <v>231048.91931685468</v>
      </c>
    </row>
    <row r="68" spans="4:28" x14ac:dyDescent="0.25">
      <c r="D68" s="4">
        <v>61</v>
      </c>
      <c r="E68" s="2">
        <f t="shared" ca="1" si="25"/>
        <v>847</v>
      </c>
      <c r="F68" s="5">
        <f t="shared" ca="1" si="27"/>
        <v>1.1372500000000052</v>
      </c>
      <c r="G68" s="2">
        <f t="shared" ca="1" si="2"/>
        <v>963.25075000000436</v>
      </c>
      <c r="H68" s="6">
        <f t="shared" ca="1" si="26"/>
        <v>28.000000000000007</v>
      </c>
      <c r="I68" s="5">
        <f t="shared" ca="1" si="28"/>
        <v>0.33916666666666495</v>
      </c>
      <c r="J68" s="13">
        <f t="shared" ca="1" si="4"/>
        <v>9</v>
      </c>
      <c r="K68" s="2">
        <f t="shared" ca="1" si="5"/>
        <v>8669.2567500000387</v>
      </c>
      <c r="L68" s="11">
        <f t="shared" ca="1" si="15"/>
        <v>872379.82637500239</v>
      </c>
      <c r="M68" s="2">
        <f t="shared" ca="1" si="6"/>
        <v>2930.2087815000132</v>
      </c>
      <c r="N68" s="2">
        <f t="shared" ca="1" si="7"/>
        <v>833.85135000000776</v>
      </c>
      <c r="O68" s="16">
        <f t="shared" ca="1" si="8"/>
        <v>498.6431073000046</v>
      </c>
      <c r="P68" s="11">
        <f t="shared" ca="1" si="16"/>
        <v>45792.427234450253</v>
      </c>
      <c r="Q68" s="2">
        <f t="shared" ca="1" si="17"/>
        <v>3764.0601315000208</v>
      </c>
      <c r="R68" s="11">
        <f t="shared" ca="1" si="9"/>
        <v>371440.34658975102</v>
      </c>
      <c r="S68" s="2"/>
      <c r="W68" s="5">
        <f t="shared" ca="1" si="12"/>
        <v>1.101666666666669</v>
      </c>
      <c r="Y68" s="12">
        <f t="shared" ca="1" si="20"/>
        <v>-71000</v>
      </c>
      <c r="Z68" s="12">
        <f t="shared" ca="1" si="21"/>
        <v>-65627.367141396317</v>
      </c>
      <c r="AA68" s="2">
        <f t="shared" ca="1" si="22"/>
        <v>234812.97944835469</v>
      </c>
      <c r="AB68" s="2">
        <f t="shared" ca="1" si="29"/>
        <v>234812.97944835469</v>
      </c>
    </row>
    <row r="69" spans="4:28" x14ac:dyDescent="0.25">
      <c r="D69" s="4">
        <v>62</v>
      </c>
      <c r="E69" s="2">
        <f t="shared" ca="1" si="25"/>
        <v>847</v>
      </c>
      <c r="F69" s="5">
        <f t="shared" ca="1" si="27"/>
        <v>1.1395000000000053</v>
      </c>
      <c r="G69" s="2">
        <f t="shared" ca="1" si="2"/>
        <v>965.15650000000448</v>
      </c>
      <c r="H69" s="6">
        <f t="shared" ca="1" si="26"/>
        <v>28.000000000000007</v>
      </c>
      <c r="I69" s="5">
        <f t="shared" ca="1" si="28"/>
        <v>0.32833333333333159</v>
      </c>
      <c r="J69" s="13">
        <f t="shared" ca="1" si="4"/>
        <v>9</v>
      </c>
      <c r="K69" s="2">
        <f t="shared" ca="1" si="5"/>
        <v>8686.4085000000396</v>
      </c>
      <c r="L69" s="11">
        <f t="shared" ca="1" si="15"/>
        <v>881066.23487500241</v>
      </c>
      <c r="M69" s="2">
        <f t="shared" ca="1" si="6"/>
        <v>2936.0060730000137</v>
      </c>
      <c r="N69" s="2">
        <f t="shared" ca="1" si="7"/>
        <v>837.28170000000796</v>
      </c>
      <c r="O69" s="16">
        <f t="shared" ca="1" si="8"/>
        <v>500.69445660000474</v>
      </c>
      <c r="P69" s="11">
        <f t="shared" ca="1" si="16"/>
        <v>46293.121691050255</v>
      </c>
      <c r="Q69" s="2">
        <f t="shared" ca="1" si="17"/>
        <v>3773.2877730000218</v>
      </c>
      <c r="R69" s="11">
        <f t="shared" ca="1" si="9"/>
        <v>375213.63436275104</v>
      </c>
      <c r="S69" s="2"/>
      <c r="W69" s="5">
        <f t="shared" ca="1" si="12"/>
        <v>1.1033333333333357</v>
      </c>
      <c r="Y69" s="12">
        <f t="shared" ca="1" si="20"/>
        <v>-71000</v>
      </c>
      <c r="Z69" s="12">
        <f t="shared" ca="1" si="21"/>
        <v>-65627.367141396317</v>
      </c>
      <c r="AA69" s="2">
        <f t="shared" ca="1" si="22"/>
        <v>238586.2672213547</v>
      </c>
      <c r="AB69" s="2">
        <f t="shared" ca="1" si="29"/>
        <v>238586.2672213547</v>
      </c>
    </row>
    <row r="70" spans="4:28" x14ac:dyDescent="0.25">
      <c r="D70" s="4">
        <v>63</v>
      </c>
      <c r="E70" s="2">
        <f t="shared" ca="1" si="25"/>
        <v>847</v>
      </c>
      <c r="F70" s="5">
        <f t="shared" ca="1" si="27"/>
        <v>1.1417500000000054</v>
      </c>
      <c r="G70" s="2">
        <f t="shared" ca="1" si="2"/>
        <v>967.0622500000045</v>
      </c>
      <c r="H70" s="6">
        <f t="shared" ca="1" si="26"/>
        <v>28.000000000000007</v>
      </c>
      <c r="I70" s="5">
        <f t="shared" ca="1" si="28"/>
        <v>0.31749999999999823</v>
      </c>
      <c r="J70" s="13">
        <f t="shared" ca="1" si="4"/>
        <v>8</v>
      </c>
      <c r="K70" s="2">
        <f t="shared" ca="1" si="5"/>
        <v>7736.498000000036</v>
      </c>
      <c r="L70" s="11">
        <f t="shared" ca="1" si="15"/>
        <v>888802.73287500243</v>
      </c>
      <c r="M70" s="2">
        <f t="shared" ca="1" si="6"/>
        <v>2614.9363240000125</v>
      </c>
      <c r="N70" s="2">
        <f t="shared" ca="1" si="7"/>
        <v>747.29960000000722</v>
      </c>
      <c r="O70" s="16">
        <f t="shared" ca="1" si="8"/>
        <v>446.88516080000431</v>
      </c>
      <c r="P70" s="11">
        <f t="shared" ca="1" si="16"/>
        <v>46740.006851850259</v>
      </c>
      <c r="Q70" s="2">
        <f t="shared" ca="1" si="17"/>
        <v>3362.2359240000196</v>
      </c>
      <c r="R70" s="11">
        <f t="shared" ca="1" si="9"/>
        <v>378575.87028675107</v>
      </c>
      <c r="S70" s="2"/>
      <c r="W70" s="5">
        <f t="shared" ca="1" si="12"/>
        <v>1.1050000000000024</v>
      </c>
      <c r="Y70" s="12">
        <f t="shared" ca="1" si="20"/>
        <v>-71000</v>
      </c>
      <c r="Z70" s="12">
        <f t="shared" ca="1" si="21"/>
        <v>-65627.367141396317</v>
      </c>
      <c r="AA70" s="2">
        <f t="shared" ca="1" si="22"/>
        <v>241948.50314535474</v>
      </c>
      <c r="AB70" s="2">
        <f t="shared" ca="1" si="29"/>
        <v>241948.50314535474</v>
      </c>
    </row>
    <row r="71" spans="4:28" x14ac:dyDescent="0.25">
      <c r="D71" s="4">
        <v>64</v>
      </c>
      <c r="E71" s="2">
        <f t="shared" ca="1" si="25"/>
        <v>847</v>
      </c>
      <c r="F71" s="5">
        <f t="shared" ca="1" si="27"/>
        <v>1.1440000000000055</v>
      </c>
      <c r="G71" s="2">
        <f t="shared" ca="1" si="2"/>
        <v>968.96800000000462</v>
      </c>
      <c r="H71" s="6">
        <f t="shared" ca="1" si="26"/>
        <v>28.000000000000007</v>
      </c>
      <c r="I71" s="5">
        <f t="shared" ca="1" si="28"/>
        <v>0.30666666666666487</v>
      </c>
      <c r="J71" s="13">
        <f t="shared" ca="1" si="4"/>
        <v>8</v>
      </c>
      <c r="K71" s="2">
        <f t="shared" ca="1" si="5"/>
        <v>7751.744000000037</v>
      </c>
      <c r="L71" s="11">
        <f t="shared" ca="1" si="15"/>
        <v>896554.4768750025</v>
      </c>
      <c r="M71" s="2">
        <f t="shared" ca="1" si="6"/>
        <v>2620.0894720000128</v>
      </c>
      <c r="N71" s="2">
        <f t="shared" ca="1" si="7"/>
        <v>750.34880000000749</v>
      </c>
      <c r="O71" s="16">
        <f t="shared" ca="1" si="8"/>
        <v>448.70858240000439</v>
      </c>
      <c r="P71" s="11">
        <f t="shared" ca="1" si="16"/>
        <v>47188.715434250262</v>
      </c>
      <c r="Q71" s="2">
        <f t="shared" ca="1" si="17"/>
        <v>3370.4382720000203</v>
      </c>
      <c r="R71" s="11">
        <f t="shared" ca="1" si="9"/>
        <v>381946.30855875107</v>
      </c>
      <c r="S71" s="2"/>
      <c r="W71" s="5">
        <f t="shared" ca="1" si="12"/>
        <v>1.1066666666666691</v>
      </c>
      <c r="Y71" s="12">
        <f t="shared" ca="1" si="20"/>
        <v>-71000</v>
      </c>
      <c r="Z71" s="12">
        <f t="shared" ca="1" si="21"/>
        <v>-65627.367141396317</v>
      </c>
      <c r="AA71" s="2">
        <f t="shared" ca="1" si="22"/>
        <v>245318.94141735474</v>
      </c>
      <c r="AB71" s="2">
        <f t="shared" ca="1" si="29"/>
        <v>245318.94141735474</v>
      </c>
    </row>
    <row r="72" spans="4:28" x14ac:dyDescent="0.25">
      <c r="D72" s="4">
        <v>65</v>
      </c>
      <c r="E72" s="2">
        <f t="shared" ca="1" si="25"/>
        <v>847</v>
      </c>
      <c r="F72" s="5">
        <f t="shared" ref="F72:F103" ca="1" si="30">F71+$B$10/12</f>
        <v>1.1462500000000055</v>
      </c>
      <c r="G72" s="2">
        <f t="shared" ref="G72:G121" ca="1" si="31">E72*F72</f>
        <v>970.87375000000475</v>
      </c>
      <c r="H72" s="6">
        <f t="shared" ca="1" si="26"/>
        <v>28.000000000000007</v>
      </c>
      <c r="I72" s="5">
        <f t="shared" ref="I72:I103" ca="1" si="32">I71-$B$12/12</f>
        <v>0.29583333333333151</v>
      </c>
      <c r="J72" s="13">
        <f t="shared" ref="J72:J121" ca="1" si="33">MAX(0,INT(H72*I72))</f>
        <v>8</v>
      </c>
      <c r="K72" s="2">
        <f t="shared" ref="K72:K121" ca="1" si="34">J72*G72</f>
        <v>7766.990000000038</v>
      </c>
      <c r="L72" s="11">
        <f t="shared" ca="1" si="15"/>
        <v>904321.46687500249</v>
      </c>
      <c r="M72" s="2">
        <f t="shared" ref="M72:M112" ca="1" si="35">K72*0.338</f>
        <v>2625.2426200000132</v>
      </c>
      <c r="N72" s="2">
        <f t="shared" ref="N72:N112" ca="1" si="36">(K72-(J72*500))*0.2</f>
        <v>753.39800000000764</v>
      </c>
      <c r="O72" s="16">
        <f t="shared" ref="O72:O112" ca="1" si="37">(K72-(J72*500))*0.1196</f>
        <v>450.53200400000452</v>
      </c>
      <c r="P72" s="11">
        <f t="shared" ca="1" si="16"/>
        <v>47639.24743825027</v>
      </c>
      <c r="Q72" s="2">
        <f t="shared" ca="1" si="17"/>
        <v>3378.640620000021</v>
      </c>
      <c r="R72" s="11">
        <f t="shared" ref="R72:R112" ca="1" si="38">R71+Q72</f>
        <v>385324.94917875109</v>
      </c>
      <c r="S72" s="2"/>
      <c r="W72" s="5">
        <f t="shared" ref="W72:W127" ca="1" si="39">W71+$B$11/12</f>
        <v>1.1083333333333358</v>
      </c>
      <c r="Y72" s="12">
        <f t="shared" ca="1" si="20"/>
        <v>-71000</v>
      </c>
      <c r="Z72" s="12">
        <f t="shared" ca="1" si="21"/>
        <v>-65627.367141396317</v>
      </c>
      <c r="AA72" s="2">
        <f t="shared" ca="1" si="22"/>
        <v>248697.58203735476</v>
      </c>
      <c r="AB72" s="2">
        <f t="shared" ref="AB72:AB103" ca="1" si="40">AA72/POWER(1+$B$13/12,D72)</f>
        <v>248697.58203735476</v>
      </c>
    </row>
    <row r="73" spans="4:28" x14ac:dyDescent="0.25">
      <c r="D73" s="4">
        <v>66</v>
      </c>
      <c r="E73" s="2">
        <f t="shared" ca="1" si="25"/>
        <v>847</v>
      </c>
      <c r="F73" s="5">
        <f t="shared" ca="1" si="30"/>
        <v>1.1485000000000056</v>
      </c>
      <c r="G73" s="2">
        <f t="shared" ca="1" si="31"/>
        <v>972.77950000000476</v>
      </c>
      <c r="H73" s="6">
        <f t="shared" ca="1" si="26"/>
        <v>28.000000000000007</v>
      </c>
      <c r="I73" s="5">
        <f t="shared" ca="1" si="32"/>
        <v>0.28499999999999814</v>
      </c>
      <c r="J73" s="13">
        <f t="shared" ca="1" si="33"/>
        <v>7</v>
      </c>
      <c r="K73" s="2">
        <f t="shared" ca="1" si="34"/>
        <v>6809.456500000033</v>
      </c>
      <c r="L73" s="11">
        <f t="shared" ref="L73:L121" ca="1" si="41">L72+K73</f>
        <v>911130.92337500257</v>
      </c>
      <c r="M73" s="2">
        <f t="shared" ca="1" si="35"/>
        <v>2301.5962970000114</v>
      </c>
      <c r="N73" s="2">
        <f t="shared" ca="1" si="36"/>
        <v>661.89130000000659</v>
      </c>
      <c r="O73" s="16">
        <f t="shared" ca="1" si="37"/>
        <v>395.81099740000394</v>
      </c>
      <c r="P73" s="11">
        <f t="shared" ref="P73:P121" ca="1" si="42">P72+O73</f>
        <v>48035.058435650273</v>
      </c>
      <c r="Q73" s="2">
        <f t="shared" ref="Q73:Q121" ca="1" si="43">M73+N73</f>
        <v>2963.487597000018</v>
      </c>
      <c r="R73" s="11">
        <f t="shared" ca="1" si="38"/>
        <v>388288.43677575112</v>
      </c>
      <c r="S73" s="2"/>
      <c r="W73" s="5">
        <f t="shared" ca="1" si="39"/>
        <v>1.1100000000000025</v>
      </c>
      <c r="Y73" s="12">
        <f t="shared" ref="Y73:Y127" ca="1" si="44">Y72+S73</f>
        <v>-71000</v>
      </c>
      <c r="Z73" s="12">
        <f t="shared" ref="Z73:Z127" ca="1" si="45">Z72+F73*(T73+U73)</f>
        <v>-65627.367141396317</v>
      </c>
      <c r="AA73" s="2">
        <f t="shared" ref="AA73:AA121" ca="1" si="46">R73+Y73+Z73</f>
        <v>251661.06963435479</v>
      </c>
      <c r="AB73" s="2">
        <f t="shared" ca="1" si="40"/>
        <v>251661.06963435479</v>
      </c>
    </row>
    <row r="74" spans="4:28" x14ac:dyDescent="0.25">
      <c r="D74" s="4">
        <v>67</v>
      </c>
      <c r="E74" s="2">
        <f t="shared" ca="1" si="25"/>
        <v>847</v>
      </c>
      <c r="F74" s="5">
        <f t="shared" ca="1" si="30"/>
        <v>1.1507500000000057</v>
      </c>
      <c r="G74" s="2">
        <f t="shared" ca="1" si="31"/>
        <v>974.68525000000488</v>
      </c>
      <c r="H74" s="6">
        <f t="shared" ca="1" si="26"/>
        <v>28.000000000000007</v>
      </c>
      <c r="I74" s="5">
        <f t="shared" ca="1" si="32"/>
        <v>0.27416666666666478</v>
      </c>
      <c r="J74" s="13">
        <f t="shared" ca="1" si="33"/>
        <v>7</v>
      </c>
      <c r="K74" s="2">
        <f t="shared" ca="1" si="34"/>
        <v>6822.7967500000341</v>
      </c>
      <c r="L74" s="11">
        <f t="shared" ca="1" si="41"/>
        <v>917953.72012500255</v>
      </c>
      <c r="M74" s="2">
        <f t="shared" ca="1" si="35"/>
        <v>2306.1053015000116</v>
      </c>
      <c r="N74" s="2">
        <f t="shared" ca="1" si="36"/>
        <v>664.55935000000682</v>
      </c>
      <c r="O74" s="16">
        <f t="shared" ca="1" si="37"/>
        <v>397.40649130000406</v>
      </c>
      <c r="P74" s="11">
        <f t="shared" ca="1" si="42"/>
        <v>48432.464926950277</v>
      </c>
      <c r="Q74" s="2">
        <f t="shared" ca="1" si="43"/>
        <v>2970.6646515000184</v>
      </c>
      <c r="R74" s="11">
        <f t="shared" ca="1" si="38"/>
        <v>391259.10142725112</v>
      </c>
      <c r="S74" s="2"/>
      <c r="W74" s="5">
        <f t="shared" ca="1" si="39"/>
        <v>1.1116666666666692</v>
      </c>
      <c r="Y74" s="12">
        <f t="shared" ca="1" si="44"/>
        <v>-71000</v>
      </c>
      <c r="Z74" s="12">
        <f t="shared" ca="1" si="45"/>
        <v>-65627.367141396317</v>
      </c>
      <c r="AA74" s="2">
        <f t="shared" ca="1" si="46"/>
        <v>254631.73428585479</v>
      </c>
      <c r="AB74" s="2">
        <f t="shared" ca="1" si="40"/>
        <v>254631.73428585479</v>
      </c>
    </row>
    <row r="75" spans="4:28" x14ac:dyDescent="0.25">
      <c r="D75" s="4">
        <v>68</v>
      </c>
      <c r="E75" s="2">
        <f t="shared" ca="1" si="25"/>
        <v>847</v>
      </c>
      <c r="F75" s="5">
        <f t="shared" ca="1" si="30"/>
        <v>1.1530000000000058</v>
      </c>
      <c r="G75" s="2">
        <f t="shared" ca="1" si="31"/>
        <v>976.5910000000049</v>
      </c>
      <c r="H75" s="6">
        <f t="shared" ca="1" si="26"/>
        <v>28.000000000000007</v>
      </c>
      <c r="I75" s="5">
        <f t="shared" ca="1" si="32"/>
        <v>0.26333333333333142</v>
      </c>
      <c r="J75" s="13">
        <f t="shared" ca="1" si="33"/>
        <v>7</v>
      </c>
      <c r="K75" s="2">
        <f t="shared" ca="1" si="34"/>
        <v>6836.1370000000343</v>
      </c>
      <c r="L75" s="11">
        <f t="shared" ca="1" si="41"/>
        <v>924789.85712500254</v>
      </c>
      <c r="M75" s="2">
        <f t="shared" ca="1" si="35"/>
        <v>2310.6143060000118</v>
      </c>
      <c r="N75" s="2">
        <f t="shared" ca="1" si="36"/>
        <v>667.22740000000692</v>
      </c>
      <c r="O75" s="16">
        <f t="shared" ca="1" si="37"/>
        <v>399.00198520000407</v>
      </c>
      <c r="P75" s="11">
        <f t="shared" ca="1" si="42"/>
        <v>48831.466912150281</v>
      </c>
      <c r="Q75" s="2">
        <f t="shared" ca="1" si="43"/>
        <v>2977.8417060000188</v>
      </c>
      <c r="R75" s="11">
        <f t="shared" ca="1" si="38"/>
        <v>394236.94313325116</v>
      </c>
      <c r="S75" s="2"/>
      <c r="W75" s="5">
        <f t="shared" ca="1" si="39"/>
        <v>1.113333333333336</v>
      </c>
      <c r="Y75" s="12">
        <f t="shared" ca="1" si="44"/>
        <v>-71000</v>
      </c>
      <c r="Z75" s="12">
        <f t="shared" ca="1" si="45"/>
        <v>-65627.367141396317</v>
      </c>
      <c r="AA75" s="2">
        <f t="shared" ca="1" si="46"/>
        <v>257609.57599185483</v>
      </c>
      <c r="AB75" s="2">
        <f t="shared" ca="1" si="40"/>
        <v>257609.57599185483</v>
      </c>
    </row>
    <row r="76" spans="4:28" x14ac:dyDescent="0.25">
      <c r="D76" s="4">
        <v>69</v>
      </c>
      <c r="E76" s="2">
        <f t="shared" ca="1" si="25"/>
        <v>847</v>
      </c>
      <c r="F76" s="5">
        <f t="shared" ca="1" si="30"/>
        <v>1.1552500000000059</v>
      </c>
      <c r="G76" s="2">
        <f t="shared" ca="1" si="31"/>
        <v>978.49675000000502</v>
      </c>
      <c r="H76" s="6">
        <f t="shared" ca="1" si="26"/>
        <v>28.000000000000007</v>
      </c>
      <c r="I76" s="5">
        <f t="shared" ca="1" si="32"/>
        <v>0.25249999999999806</v>
      </c>
      <c r="J76" s="13">
        <f t="shared" ca="1" si="33"/>
        <v>7</v>
      </c>
      <c r="K76" s="2">
        <f t="shared" ca="1" si="34"/>
        <v>6849.4772500000354</v>
      </c>
      <c r="L76" s="11">
        <f t="shared" ca="1" si="41"/>
        <v>931639.33437500254</v>
      </c>
      <c r="M76" s="2">
        <f t="shared" ca="1" si="35"/>
        <v>2315.1233105000119</v>
      </c>
      <c r="N76" s="2">
        <f t="shared" ca="1" si="36"/>
        <v>669.89545000000714</v>
      </c>
      <c r="O76" s="16">
        <f t="shared" ca="1" si="37"/>
        <v>400.59747910000425</v>
      </c>
      <c r="P76" s="11">
        <f t="shared" ca="1" si="42"/>
        <v>49232.064391250286</v>
      </c>
      <c r="Q76" s="2">
        <f t="shared" ca="1" si="43"/>
        <v>2985.0187605000192</v>
      </c>
      <c r="R76" s="11">
        <f t="shared" ca="1" si="38"/>
        <v>397221.96189375117</v>
      </c>
      <c r="S76" s="2"/>
      <c r="W76" s="5">
        <f t="shared" ca="1" si="39"/>
        <v>1.1150000000000027</v>
      </c>
      <c r="Y76" s="12">
        <f t="shared" ca="1" si="44"/>
        <v>-71000</v>
      </c>
      <c r="Z76" s="12">
        <f t="shared" ca="1" si="45"/>
        <v>-65627.367141396317</v>
      </c>
      <c r="AA76" s="2">
        <f t="shared" ca="1" si="46"/>
        <v>260594.59475235484</v>
      </c>
      <c r="AB76" s="2">
        <f t="shared" ca="1" si="40"/>
        <v>260594.59475235484</v>
      </c>
    </row>
    <row r="77" spans="4:28" x14ac:dyDescent="0.25">
      <c r="D77" s="4">
        <v>70</v>
      </c>
      <c r="E77" s="2">
        <f t="shared" ca="1" si="25"/>
        <v>847</v>
      </c>
      <c r="F77" s="5">
        <f t="shared" ca="1" si="30"/>
        <v>1.157500000000006</v>
      </c>
      <c r="G77" s="2">
        <f t="shared" ca="1" si="31"/>
        <v>980.40250000000503</v>
      </c>
      <c r="H77" s="6">
        <f t="shared" ca="1" si="26"/>
        <v>28.000000000000007</v>
      </c>
      <c r="I77" s="5">
        <f t="shared" ca="1" si="32"/>
        <v>0.24166666666666473</v>
      </c>
      <c r="J77" s="13">
        <f t="shared" ca="1" si="33"/>
        <v>6</v>
      </c>
      <c r="K77" s="2">
        <f t="shared" ca="1" si="34"/>
        <v>5882.41500000003</v>
      </c>
      <c r="L77" s="11">
        <f t="shared" ca="1" si="41"/>
        <v>937521.74937500258</v>
      </c>
      <c r="M77" s="2">
        <f t="shared" ca="1" si="35"/>
        <v>1988.2562700000103</v>
      </c>
      <c r="N77" s="2">
        <f t="shared" ca="1" si="36"/>
        <v>576.48300000000597</v>
      </c>
      <c r="O77" s="16">
        <f t="shared" ca="1" si="37"/>
        <v>344.73683400000357</v>
      </c>
      <c r="P77" s="11">
        <f t="shared" ca="1" si="42"/>
        <v>49576.801225250289</v>
      </c>
      <c r="Q77" s="2">
        <f t="shared" ca="1" si="43"/>
        <v>2564.7392700000164</v>
      </c>
      <c r="R77" s="11">
        <f t="shared" ca="1" si="38"/>
        <v>399786.70116375119</v>
      </c>
      <c r="S77" s="2"/>
      <c r="W77" s="5">
        <f t="shared" ca="1" si="39"/>
        <v>1.1166666666666694</v>
      </c>
      <c r="Y77" s="12">
        <f t="shared" ca="1" si="44"/>
        <v>-71000</v>
      </c>
      <c r="Z77" s="12">
        <f t="shared" ca="1" si="45"/>
        <v>-65627.367141396317</v>
      </c>
      <c r="AA77" s="2">
        <f t="shared" ca="1" si="46"/>
        <v>263159.33402235486</v>
      </c>
      <c r="AB77" s="2">
        <f t="shared" ca="1" si="40"/>
        <v>263159.33402235486</v>
      </c>
    </row>
    <row r="78" spans="4:28" x14ac:dyDescent="0.25">
      <c r="D78" s="4">
        <v>71</v>
      </c>
      <c r="E78" s="2">
        <f t="shared" ca="1" si="25"/>
        <v>847</v>
      </c>
      <c r="F78" s="5">
        <f t="shared" ca="1" si="30"/>
        <v>1.1597500000000061</v>
      </c>
      <c r="G78" s="2">
        <f t="shared" ca="1" si="31"/>
        <v>982.30825000000516</v>
      </c>
      <c r="H78" s="6">
        <f t="shared" ca="1" si="26"/>
        <v>28.000000000000007</v>
      </c>
      <c r="I78" s="5">
        <f t="shared" ca="1" si="32"/>
        <v>0.23083333333333139</v>
      </c>
      <c r="J78" s="13">
        <f t="shared" ca="1" si="33"/>
        <v>6</v>
      </c>
      <c r="K78" s="2">
        <f t="shared" ca="1" si="34"/>
        <v>5893.8495000000312</v>
      </c>
      <c r="L78" s="11">
        <f t="shared" ca="1" si="41"/>
        <v>943415.59887500259</v>
      </c>
      <c r="M78" s="2">
        <f t="shared" ca="1" si="35"/>
        <v>1992.1211310000106</v>
      </c>
      <c r="N78" s="2">
        <f t="shared" ca="1" si="36"/>
        <v>578.76990000000626</v>
      </c>
      <c r="O78" s="16">
        <f t="shared" ca="1" si="37"/>
        <v>346.10440020000374</v>
      </c>
      <c r="P78" s="11">
        <f t="shared" ca="1" si="42"/>
        <v>49922.905625450294</v>
      </c>
      <c r="Q78" s="2">
        <f t="shared" ca="1" si="43"/>
        <v>2570.8910310000169</v>
      </c>
      <c r="R78" s="11">
        <f t="shared" ca="1" si="38"/>
        <v>402357.5921947512</v>
      </c>
      <c r="S78" s="2"/>
      <c r="W78" s="5">
        <f t="shared" ca="1" si="39"/>
        <v>1.1183333333333361</v>
      </c>
      <c r="Y78" s="12">
        <f t="shared" ca="1" si="44"/>
        <v>-71000</v>
      </c>
      <c r="Z78" s="12">
        <f t="shared" ca="1" si="45"/>
        <v>-65627.367141396317</v>
      </c>
      <c r="AA78" s="2">
        <f t="shared" ca="1" si="46"/>
        <v>265730.22505335486</v>
      </c>
      <c r="AB78" s="2">
        <f t="shared" ca="1" si="40"/>
        <v>265730.22505335486</v>
      </c>
    </row>
    <row r="79" spans="4:28" x14ac:dyDescent="0.25">
      <c r="D79" s="4">
        <v>72</v>
      </c>
      <c r="E79" s="2">
        <f t="shared" ca="1" si="25"/>
        <v>847</v>
      </c>
      <c r="F79" s="5">
        <f t="shared" ca="1" si="30"/>
        <v>1.1620000000000061</v>
      </c>
      <c r="G79" s="2">
        <f t="shared" ca="1" si="31"/>
        <v>984.21400000000517</v>
      </c>
      <c r="H79" s="6">
        <f t="shared" ca="1" si="26"/>
        <v>28.000000000000007</v>
      </c>
      <c r="I79" s="5">
        <f t="shared" ca="1" si="32"/>
        <v>0.21999999999999806</v>
      </c>
      <c r="J79" s="13">
        <f t="shared" ca="1" si="33"/>
        <v>6</v>
      </c>
      <c r="K79" s="2">
        <f t="shared" ca="1" si="34"/>
        <v>5905.2840000000306</v>
      </c>
      <c r="L79" s="11">
        <f t="shared" ca="1" si="41"/>
        <v>949320.88287500257</v>
      </c>
      <c r="M79" s="2">
        <f t="shared" ca="1" si="35"/>
        <v>1995.9859920000104</v>
      </c>
      <c r="N79" s="2">
        <f t="shared" ca="1" si="36"/>
        <v>581.05680000000609</v>
      </c>
      <c r="O79" s="16">
        <f t="shared" ca="1" si="37"/>
        <v>347.47196640000362</v>
      </c>
      <c r="P79" s="11">
        <f t="shared" ca="1" si="42"/>
        <v>50270.377591850294</v>
      </c>
      <c r="Q79" s="2">
        <f t="shared" ca="1" si="43"/>
        <v>2577.0427920000166</v>
      </c>
      <c r="R79" s="11">
        <f t="shared" ca="1" si="38"/>
        <v>404934.63498675119</v>
      </c>
      <c r="S79" s="2"/>
      <c r="W79" s="5">
        <f t="shared" ca="1" si="39"/>
        <v>1.1200000000000028</v>
      </c>
      <c r="Y79" s="12">
        <f t="shared" ca="1" si="44"/>
        <v>-71000</v>
      </c>
      <c r="Z79" s="12">
        <f t="shared" ca="1" si="45"/>
        <v>-65627.367141396317</v>
      </c>
      <c r="AA79" s="2">
        <f t="shared" ca="1" si="46"/>
        <v>268307.26784535486</v>
      </c>
      <c r="AB79" s="2">
        <f t="shared" ca="1" si="40"/>
        <v>268307.26784535486</v>
      </c>
    </row>
    <row r="80" spans="4:28" x14ac:dyDescent="0.25">
      <c r="D80" s="4">
        <v>73</v>
      </c>
      <c r="E80" s="2">
        <f t="shared" ca="1" si="25"/>
        <v>847</v>
      </c>
      <c r="F80" s="5">
        <f t="shared" ca="1" si="30"/>
        <v>1.1642500000000062</v>
      </c>
      <c r="G80" s="2">
        <f t="shared" ca="1" si="31"/>
        <v>986.1197500000053</v>
      </c>
      <c r="H80" s="6">
        <f t="shared" ca="1" si="26"/>
        <v>28.000000000000007</v>
      </c>
      <c r="I80" s="5">
        <f t="shared" ca="1" si="32"/>
        <v>0.20916666666666472</v>
      </c>
      <c r="J80" s="13">
        <f t="shared" ca="1" si="33"/>
        <v>5</v>
      </c>
      <c r="K80" s="2">
        <f t="shared" ca="1" si="34"/>
        <v>4930.5987500000265</v>
      </c>
      <c r="L80" s="11">
        <f t="shared" ca="1" si="41"/>
        <v>954251.48162500258</v>
      </c>
      <c r="M80" s="2">
        <f t="shared" ca="1" si="35"/>
        <v>1666.542377500009</v>
      </c>
      <c r="N80" s="2">
        <f t="shared" ca="1" si="36"/>
        <v>486.1197500000053</v>
      </c>
      <c r="O80" s="16">
        <f t="shared" ca="1" si="37"/>
        <v>290.69961050000319</v>
      </c>
      <c r="P80" s="11">
        <f t="shared" ca="1" si="42"/>
        <v>50561.077202350294</v>
      </c>
      <c r="Q80" s="2">
        <f t="shared" ca="1" si="43"/>
        <v>2152.6621275000143</v>
      </c>
      <c r="R80" s="11">
        <f t="shared" ca="1" si="38"/>
        <v>407087.29711425118</v>
      </c>
      <c r="S80" s="2"/>
      <c r="W80" s="5">
        <f t="shared" ca="1" si="39"/>
        <v>1.1216666666666695</v>
      </c>
      <c r="Y80" s="12">
        <f t="shared" ca="1" si="44"/>
        <v>-71000</v>
      </c>
      <c r="Z80" s="12">
        <f t="shared" ca="1" si="45"/>
        <v>-65627.367141396317</v>
      </c>
      <c r="AA80" s="2">
        <f t="shared" ca="1" si="46"/>
        <v>270459.92997285485</v>
      </c>
      <c r="AB80" s="2">
        <f t="shared" ca="1" si="40"/>
        <v>270459.92997285485</v>
      </c>
    </row>
    <row r="81" spans="4:28" x14ac:dyDescent="0.25">
      <c r="D81" s="4">
        <v>74</v>
      </c>
      <c r="E81" s="2">
        <f t="shared" ca="1" si="25"/>
        <v>847</v>
      </c>
      <c r="F81" s="5">
        <f t="shared" ca="1" si="30"/>
        <v>1.1665000000000063</v>
      </c>
      <c r="G81" s="2">
        <f t="shared" ca="1" si="31"/>
        <v>988.02550000000531</v>
      </c>
      <c r="H81" s="6">
        <f t="shared" ca="1" si="26"/>
        <v>28.000000000000007</v>
      </c>
      <c r="I81" s="5">
        <f t="shared" ca="1" si="32"/>
        <v>0.19833333333333139</v>
      </c>
      <c r="J81" s="13">
        <f t="shared" ca="1" si="33"/>
        <v>5</v>
      </c>
      <c r="K81" s="2">
        <f t="shared" ca="1" si="34"/>
        <v>4940.1275000000269</v>
      </c>
      <c r="L81" s="11">
        <f t="shared" ca="1" si="41"/>
        <v>959191.60912500264</v>
      </c>
      <c r="M81" s="2">
        <f t="shared" ca="1" si="35"/>
        <v>1669.7630950000091</v>
      </c>
      <c r="N81" s="2">
        <f t="shared" ca="1" si="36"/>
        <v>488.02550000000542</v>
      </c>
      <c r="O81" s="16">
        <f t="shared" ca="1" si="37"/>
        <v>291.83924900000324</v>
      </c>
      <c r="P81" s="11">
        <f t="shared" ca="1" si="42"/>
        <v>50852.916451350298</v>
      </c>
      <c r="Q81" s="2">
        <f t="shared" ca="1" si="43"/>
        <v>2157.7885950000145</v>
      </c>
      <c r="R81" s="11">
        <f t="shared" ca="1" si="38"/>
        <v>409245.08570925117</v>
      </c>
      <c r="S81" s="2"/>
      <c r="W81" s="5">
        <f t="shared" ca="1" si="39"/>
        <v>1.1233333333333362</v>
      </c>
      <c r="Y81" s="12">
        <f t="shared" ca="1" si="44"/>
        <v>-71000</v>
      </c>
      <c r="Z81" s="12">
        <f t="shared" ca="1" si="45"/>
        <v>-65627.367141396317</v>
      </c>
      <c r="AA81" s="2">
        <f t="shared" ca="1" si="46"/>
        <v>272617.71856785484</v>
      </c>
      <c r="AB81" s="2">
        <f t="shared" ca="1" si="40"/>
        <v>272617.71856785484</v>
      </c>
    </row>
    <row r="82" spans="4:28" x14ac:dyDescent="0.25">
      <c r="D82" s="4">
        <v>75</v>
      </c>
      <c r="E82" s="2">
        <f t="shared" ca="1" si="25"/>
        <v>847</v>
      </c>
      <c r="F82" s="5">
        <f t="shared" ca="1" si="30"/>
        <v>1.1687500000000064</v>
      </c>
      <c r="G82" s="2">
        <f t="shared" ca="1" si="31"/>
        <v>989.93125000000543</v>
      </c>
      <c r="H82" s="6">
        <f t="shared" ca="1" si="26"/>
        <v>28.000000000000007</v>
      </c>
      <c r="I82" s="5">
        <f t="shared" ca="1" si="32"/>
        <v>0.18749999999999806</v>
      </c>
      <c r="J82" s="13">
        <f t="shared" ca="1" si="33"/>
        <v>5</v>
      </c>
      <c r="K82" s="2">
        <f t="shared" ca="1" si="34"/>
        <v>4949.6562500000273</v>
      </c>
      <c r="L82" s="11">
        <f t="shared" ca="1" si="41"/>
        <v>964141.26537500264</v>
      </c>
      <c r="M82" s="2">
        <f t="shared" ca="1" si="35"/>
        <v>1672.9838125000094</v>
      </c>
      <c r="N82" s="2">
        <f t="shared" ca="1" si="36"/>
        <v>489.93125000000549</v>
      </c>
      <c r="O82" s="16">
        <f t="shared" ca="1" si="37"/>
        <v>292.97888750000328</v>
      </c>
      <c r="P82" s="11">
        <f t="shared" ca="1" si="42"/>
        <v>51145.8953388503</v>
      </c>
      <c r="Q82" s="2">
        <f t="shared" ca="1" si="43"/>
        <v>2162.9150625000148</v>
      </c>
      <c r="R82" s="11">
        <f t="shared" ca="1" si="38"/>
        <v>411408.00077175116</v>
      </c>
      <c r="S82" s="2"/>
      <c r="W82" s="5">
        <f t="shared" ca="1" si="39"/>
        <v>1.1250000000000029</v>
      </c>
      <c r="Y82" s="12">
        <f t="shared" ca="1" si="44"/>
        <v>-71000</v>
      </c>
      <c r="Z82" s="12">
        <f t="shared" ca="1" si="45"/>
        <v>-65627.367141396317</v>
      </c>
      <c r="AA82" s="2">
        <f t="shared" ca="1" si="46"/>
        <v>274780.63363035483</v>
      </c>
      <c r="AB82" s="2">
        <f t="shared" ca="1" si="40"/>
        <v>274780.63363035483</v>
      </c>
    </row>
    <row r="83" spans="4:28" x14ac:dyDescent="0.25">
      <c r="D83" s="4">
        <v>76</v>
      </c>
      <c r="E83" s="2">
        <f t="shared" ca="1" si="25"/>
        <v>847</v>
      </c>
      <c r="F83" s="5">
        <f t="shared" ca="1" si="30"/>
        <v>1.1710000000000065</v>
      </c>
      <c r="G83" s="2">
        <f t="shared" ca="1" si="31"/>
        <v>991.83700000000545</v>
      </c>
      <c r="H83" s="6">
        <f t="shared" ca="1" si="26"/>
        <v>28.000000000000007</v>
      </c>
      <c r="I83" s="5">
        <f t="shared" ca="1" si="32"/>
        <v>0.17666666666666472</v>
      </c>
      <c r="J83" s="13">
        <f t="shared" ca="1" si="33"/>
        <v>4</v>
      </c>
      <c r="K83" s="2">
        <f t="shared" ca="1" si="34"/>
        <v>3967.3480000000218</v>
      </c>
      <c r="L83" s="11">
        <f t="shared" ca="1" si="41"/>
        <v>968108.61337500263</v>
      </c>
      <c r="M83" s="2">
        <f t="shared" ca="1" si="35"/>
        <v>1340.9636240000075</v>
      </c>
      <c r="N83" s="2">
        <f t="shared" ca="1" si="36"/>
        <v>393.46960000000439</v>
      </c>
      <c r="O83" s="16">
        <f t="shared" ca="1" si="37"/>
        <v>235.29482080000261</v>
      </c>
      <c r="P83" s="11">
        <f t="shared" ca="1" si="42"/>
        <v>51381.190159650301</v>
      </c>
      <c r="Q83" s="2">
        <f t="shared" ca="1" si="43"/>
        <v>1734.4332240000119</v>
      </c>
      <c r="R83" s="11">
        <f t="shared" ca="1" si="38"/>
        <v>413142.4339957512</v>
      </c>
      <c r="S83" s="2"/>
      <c r="W83" s="5">
        <f t="shared" ca="1" si="39"/>
        <v>1.1266666666666696</v>
      </c>
      <c r="Y83" s="12">
        <f t="shared" ca="1" si="44"/>
        <v>-71000</v>
      </c>
      <c r="Z83" s="12">
        <f t="shared" ca="1" si="45"/>
        <v>-65627.367141396317</v>
      </c>
      <c r="AA83" s="2">
        <f t="shared" ca="1" si="46"/>
        <v>276515.06685435487</v>
      </c>
      <c r="AB83" s="2">
        <f t="shared" ca="1" si="40"/>
        <v>276515.06685435487</v>
      </c>
    </row>
    <row r="84" spans="4:28" x14ac:dyDescent="0.25">
      <c r="D84" s="4">
        <v>77</v>
      </c>
      <c r="E84" s="2">
        <f t="shared" ca="1" si="25"/>
        <v>847</v>
      </c>
      <c r="F84" s="5">
        <f t="shared" ca="1" si="30"/>
        <v>1.1732500000000066</v>
      </c>
      <c r="G84" s="2">
        <f t="shared" ca="1" si="31"/>
        <v>993.74275000000557</v>
      </c>
      <c r="H84" s="6">
        <f t="shared" ca="1" si="26"/>
        <v>28.000000000000007</v>
      </c>
      <c r="I84" s="5">
        <f t="shared" ca="1" si="32"/>
        <v>0.16583333333333139</v>
      </c>
      <c r="J84" s="13">
        <f t="shared" ca="1" si="33"/>
        <v>4</v>
      </c>
      <c r="K84" s="2">
        <f t="shared" ca="1" si="34"/>
        <v>3974.9710000000223</v>
      </c>
      <c r="L84" s="11">
        <f t="shared" ca="1" si="41"/>
        <v>972083.58437500265</v>
      </c>
      <c r="M84" s="2">
        <f t="shared" ca="1" si="35"/>
        <v>1343.5401980000076</v>
      </c>
      <c r="N84" s="2">
        <f t="shared" ca="1" si="36"/>
        <v>394.99420000000447</v>
      </c>
      <c r="O84" s="16">
        <f t="shared" ca="1" si="37"/>
        <v>236.20653160000265</v>
      </c>
      <c r="P84" s="11">
        <f t="shared" ca="1" si="42"/>
        <v>51617.396691250302</v>
      </c>
      <c r="Q84" s="2">
        <f t="shared" ca="1" si="43"/>
        <v>1738.5343980000121</v>
      </c>
      <c r="R84" s="11">
        <f t="shared" ca="1" si="38"/>
        <v>414880.96839375119</v>
      </c>
      <c r="S84" s="2"/>
      <c r="W84" s="5">
        <f t="shared" ca="1" si="39"/>
        <v>1.1283333333333363</v>
      </c>
      <c r="Y84" s="12">
        <f t="shared" ca="1" si="44"/>
        <v>-71000</v>
      </c>
      <c r="Z84" s="12">
        <f t="shared" ca="1" si="45"/>
        <v>-65627.367141396317</v>
      </c>
      <c r="AA84" s="2">
        <f t="shared" ca="1" si="46"/>
        <v>278253.60125235486</v>
      </c>
      <c r="AB84" s="2">
        <f t="shared" ca="1" si="40"/>
        <v>278253.60125235486</v>
      </c>
    </row>
    <row r="85" spans="4:28" x14ac:dyDescent="0.25">
      <c r="D85" s="4">
        <v>78</v>
      </c>
      <c r="E85" s="2">
        <f t="shared" ref="E85:E127" ca="1" si="47">E84</f>
        <v>847</v>
      </c>
      <c r="F85" s="5">
        <f t="shared" ca="1" si="30"/>
        <v>1.1755000000000067</v>
      </c>
      <c r="G85" s="2">
        <f t="shared" ca="1" si="31"/>
        <v>995.64850000000558</v>
      </c>
      <c r="H85" s="6">
        <f t="shared" ref="H85:H127" ca="1" si="48">H84</f>
        <v>28.000000000000007</v>
      </c>
      <c r="I85" s="5">
        <f t="shared" ca="1" si="32"/>
        <v>0.15499999999999806</v>
      </c>
      <c r="J85" s="13">
        <f t="shared" ca="1" si="33"/>
        <v>4</v>
      </c>
      <c r="K85" s="2">
        <f t="shared" ca="1" si="34"/>
        <v>3982.5940000000223</v>
      </c>
      <c r="L85" s="11">
        <f t="shared" ca="1" si="41"/>
        <v>976066.1783750027</v>
      </c>
      <c r="M85" s="2">
        <f t="shared" ca="1" si="35"/>
        <v>1346.1167720000076</v>
      </c>
      <c r="N85" s="2">
        <f t="shared" ca="1" si="36"/>
        <v>396.51880000000449</v>
      </c>
      <c r="O85" s="16">
        <f t="shared" ca="1" si="37"/>
        <v>237.11824240000266</v>
      </c>
      <c r="P85" s="11">
        <f t="shared" ca="1" si="42"/>
        <v>51854.514933650302</v>
      </c>
      <c r="Q85" s="2">
        <f t="shared" ca="1" si="43"/>
        <v>1742.635572000012</v>
      </c>
      <c r="R85" s="11">
        <f t="shared" ca="1" si="38"/>
        <v>416623.60396575119</v>
      </c>
      <c r="S85" s="2"/>
      <c r="W85" s="5">
        <f t="shared" ca="1" si="39"/>
        <v>1.130000000000003</v>
      </c>
      <c r="Y85" s="12">
        <f t="shared" ca="1" si="44"/>
        <v>-71000</v>
      </c>
      <c r="Z85" s="12">
        <f t="shared" ca="1" si="45"/>
        <v>-65627.367141396317</v>
      </c>
      <c r="AA85" s="2">
        <f t="shared" ca="1" si="46"/>
        <v>279996.23682435486</v>
      </c>
      <c r="AB85" s="2">
        <f t="shared" ca="1" si="40"/>
        <v>279996.23682435486</v>
      </c>
    </row>
    <row r="86" spans="4:28" x14ac:dyDescent="0.25">
      <c r="D86" s="4">
        <v>79</v>
      </c>
      <c r="E86" s="2">
        <f t="shared" ca="1" si="47"/>
        <v>847</v>
      </c>
      <c r="F86" s="5">
        <f t="shared" ca="1" si="30"/>
        <v>1.1777500000000067</v>
      </c>
      <c r="G86" s="2">
        <f t="shared" ca="1" si="31"/>
        <v>997.55425000000571</v>
      </c>
      <c r="H86" s="6">
        <f t="shared" ca="1" si="48"/>
        <v>28.000000000000007</v>
      </c>
      <c r="I86" s="5">
        <f t="shared" ca="1" si="32"/>
        <v>0.14416666666666472</v>
      </c>
      <c r="J86" s="13">
        <f t="shared" ca="1" si="33"/>
        <v>4</v>
      </c>
      <c r="K86" s="2">
        <f t="shared" ca="1" si="34"/>
        <v>3990.2170000000228</v>
      </c>
      <c r="L86" s="11">
        <f t="shared" ca="1" si="41"/>
        <v>980056.39537500276</v>
      </c>
      <c r="M86" s="2">
        <f t="shared" ca="1" si="35"/>
        <v>1348.6933460000078</v>
      </c>
      <c r="N86" s="2">
        <f t="shared" ca="1" si="36"/>
        <v>398.04340000000457</v>
      </c>
      <c r="O86" s="16">
        <f t="shared" ca="1" si="37"/>
        <v>238.02995320000272</v>
      </c>
      <c r="P86" s="11">
        <f t="shared" ca="1" si="42"/>
        <v>52092.544886850308</v>
      </c>
      <c r="Q86" s="2">
        <f t="shared" ca="1" si="43"/>
        <v>1746.7367460000123</v>
      </c>
      <c r="R86" s="11">
        <f t="shared" ca="1" si="38"/>
        <v>418370.3407117512</v>
      </c>
      <c r="S86" s="2"/>
      <c r="W86" s="5">
        <f t="shared" ca="1" si="39"/>
        <v>1.1316666666666697</v>
      </c>
      <c r="Y86" s="12">
        <f t="shared" ca="1" si="44"/>
        <v>-71000</v>
      </c>
      <c r="Z86" s="12">
        <f t="shared" ca="1" si="45"/>
        <v>-65627.367141396317</v>
      </c>
      <c r="AA86" s="2">
        <f t="shared" ca="1" si="46"/>
        <v>281742.97357035486</v>
      </c>
      <c r="AB86" s="2">
        <f t="shared" ca="1" si="40"/>
        <v>281742.97357035486</v>
      </c>
    </row>
    <row r="87" spans="4:28" x14ac:dyDescent="0.25">
      <c r="D87" s="4">
        <v>80</v>
      </c>
      <c r="E87" s="2">
        <f t="shared" ca="1" si="47"/>
        <v>847</v>
      </c>
      <c r="F87" s="5">
        <f t="shared" ca="1" si="30"/>
        <v>1.1800000000000068</v>
      </c>
      <c r="G87" s="2">
        <f t="shared" ca="1" si="31"/>
        <v>999.46000000000572</v>
      </c>
      <c r="H87" s="6">
        <f t="shared" ca="1" si="48"/>
        <v>28.000000000000007</v>
      </c>
      <c r="I87" s="5">
        <f t="shared" ca="1" si="32"/>
        <v>0.13333333333333139</v>
      </c>
      <c r="J87" s="13">
        <f t="shared" ca="1" si="33"/>
        <v>3</v>
      </c>
      <c r="K87" s="2">
        <f t="shared" ca="1" si="34"/>
        <v>2998.3800000000174</v>
      </c>
      <c r="L87" s="11">
        <f t="shared" ca="1" si="41"/>
        <v>983054.77537500276</v>
      </c>
      <c r="M87" s="2">
        <f t="shared" ca="1" si="35"/>
        <v>1013.4524400000059</v>
      </c>
      <c r="N87" s="2">
        <f t="shared" ca="1" si="36"/>
        <v>299.67600000000351</v>
      </c>
      <c r="O87" s="16">
        <f t="shared" ca="1" si="37"/>
        <v>179.20624800000206</v>
      </c>
      <c r="P87" s="11">
        <f t="shared" ca="1" si="42"/>
        <v>52271.75113485031</v>
      </c>
      <c r="Q87" s="2">
        <f t="shared" ca="1" si="43"/>
        <v>1313.1284400000095</v>
      </c>
      <c r="R87" s="11">
        <f t="shared" ca="1" si="38"/>
        <v>419683.4691517512</v>
      </c>
      <c r="S87" s="2"/>
      <c r="W87" s="5">
        <f t="shared" ca="1" si="39"/>
        <v>1.1333333333333364</v>
      </c>
      <c r="Y87" s="12">
        <f t="shared" ca="1" si="44"/>
        <v>-71000</v>
      </c>
      <c r="Z87" s="12">
        <f t="shared" ca="1" si="45"/>
        <v>-65627.367141396317</v>
      </c>
      <c r="AA87" s="2">
        <f t="shared" ca="1" si="46"/>
        <v>283056.10201035487</v>
      </c>
      <c r="AB87" s="2">
        <f t="shared" ca="1" si="40"/>
        <v>283056.10201035487</v>
      </c>
    </row>
    <row r="88" spans="4:28" x14ac:dyDescent="0.25">
      <c r="D88" s="4">
        <v>81</v>
      </c>
      <c r="E88" s="2">
        <f t="shared" ca="1" si="47"/>
        <v>847</v>
      </c>
      <c r="F88" s="5">
        <f t="shared" ca="1" si="30"/>
        <v>1.1822500000000069</v>
      </c>
      <c r="G88" s="2">
        <f t="shared" ca="1" si="31"/>
        <v>1001.3657500000058</v>
      </c>
      <c r="H88" s="6">
        <f t="shared" ca="1" si="48"/>
        <v>28.000000000000007</v>
      </c>
      <c r="I88" s="5">
        <f t="shared" ca="1" si="32"/>
        <v>0.12249999999999805</v>
      </c>
      <c r="J88" s="13">
        <f t="shared" ca="1" si="33"/>
        <v>3</v>
      </c>
      <c r="K88" s="2">
        <f t="shared" ca="1" si="34"/>
        <v>3004.0972500000175</v>
      </c>
      <c r="L88" s="11">
        <f t="shared" ca="1" si="41"/>
        <v>986058.87262500275</v>
      </c>
      <c r="M88" s="2">
        <f t="shared" ca="1" si="35"/>
        <v>1015.3848705000059</v>
      </c>
      <c r="N88" s="2">
        <f t="shared" ca="1" si="36"/>
        <v>300.81945000000354</v>
      </c>
      <c r="O88" s="16">
        <f t="shared" ca="1" si="37"/>
        <v>179.89003110000209</v>
      </c>
      <c r="P88" s="11">
        <f t="shared" ca="1" si="42"/>
        <v>52451.641165950314</v>
      </c>
      <c r="Q88" s="2">
        <f t="shared" ca="1" si="43"/>
        <v>1316.2043205000095</v>
      </c>
      <c r="R88" s="11">
        <f t="shared" ca="1" si="38"/>
        <v>420999.67347225122</v>
      </c>
      <c r="S88" s="2"/>
      <c r="W88" s="5">
        <f t="shared" ca="1" si="39"/>
        <v>1.1350000000000031</v>
      </c>
      <c r="Y88" s="12">
        <f t="shared" ca="1" si="44"/>
        <v>-71000</v>
      </c>
      <c r="Z88" s="12">
        <f t="shared" ca="1" si="45"/>
        <v>-65627.367141396317</v>
      </c>
      <c r="AA88" s="2">
        <f t="shared" ca="1" si="46"/>
        <v>284372.30633085489</v>
      </c>
      <c r="AB88" s="2">
        <f t="shared" ca="1" si="40"/>
        <v>284372.30633085489</v>
      </c>
    </row>
    <row r="89" spans="4:28" x14ac:dyDescent="0.25">
      <c r="D89" s="4">
        <v>82</v>
      </c>
      <c r="E89" s="2">
        <f t="shared" ca="1" si="47"/>
        <v>847</v>
      </c>
      <c r="F89" s="5">
        <f t="shared" ca="1" si="30"/>
        <v>1.184500000000007</v>
      </c>
      <c r="G89" s="2">
        <f t="shared" ca="1" si="31"/>
        <v>1003.271500000006</v>
      </c>
      <c r="H89" s="6">
        <f t="shared" ca="1" si="48"/>
        <v>28.000000000000007</v>
      </c>
      <c r="I89" s="5">
        <f t="shared" ca="1" si="32"/>
        <v>0.11166666666666472</v>
      </c>
      <c r="J89" s="13">
        <f t="shared" ca="1" si="33"/>
        <v>3</v>
      </c>
      <c r="K89" s="2">
        <f t="shared" ca="1" si="34"/>
        <v>3009.8145000000177</v>
      </c>
      <c r="L89" s="11">
        <f t="shared" ca="1" si="41"/>
        <v>989068.68712500273</v>
      </c>
      <c r="M89" s="2">
        <f t="shared" ca="1" si="35"/>
        <v>1017.3173010000061</v>
      </c>
      <c r="N89" s="2">
        <f t="shared" ca="1" si="36"/>
        <v>301.96290000000357</v>
      </c>
      <c r="O89" s="16">
        <f t="shared" ca="1" si="37"/>
        <v>180.57381420000212</v>
      </c>
      <c r="P89" s="11">
        <f t="shared" ca="1" si="42"/>
        <v>52632.214980150318</v>
      </c>
      <c r="Q89" s="2">
        <f t="shared" ca="1" si="43"/>
        <v>1319.2802010000096</v>
      </c>
      <c r="R89" s="11">
        <f t="shared" ca="1" si="38"/>
        <v>422318.95367325121</v>
      </c>
      <c r="S89" s="2"/>
      <c r="W89" s="5">
        <f t="shared" ca="1" si="39"/>
        <v>1.1366666666666698</v>
      </c>
      <c r="Y89" s="12">
        <f t="shared" ca="1" si="44"/>
        <v>-71000</v>
      </c>
      <c r="Z89" s="12">
        <f t="shared" ca="1" si="45"/>
        <v>-65627.367141396317</v>
      </c>
      <c r="AA89" s="2">
        <f t="shared" ca="1" si="46"/>
        <v>285691.58653185487</v>
      </c>
      <c r="AB89" s="2">
        <f t="shared" ca="1" si="40"/>
        <v>285691.58653185487</v>
      </c>
    </row>
    <row r="90" spans="4:28" x14ac:dyDescent="0.25">
      <c r="D90" s="4">
        <v>83</v>
      </c>
      <c r="E90" s="2">
        <f t="shared" ca="1" si="47"/>
        <v>847</v>
      </c>
      <c r="F90" s="5">
        <f t="shared" ca="1" si="30"/>
        <v>1.1867500000000071</v>
      </c>
      <c r="G90" s="2">
        <f t="shared" ca="1" si="31"/>
        <v>1005.177250000006</v>
      </c>
      <c r="H90" s="6">
        <f t="shared" ca="1" si="48"/>
        <v>28.000000000000007</v>
      </c>
      <c r="I90" s="5">
        <f t="shared" ca="1" si="32"/>
        <v>0.10083333333333139</v>
      </c>
      <c r="J90" s="13">
        <f t="shared" ca="1" si="33"/>
        <v>2</v>
      </c>
      <c r="K90" s="2">
        <f t="shared" ca="1" si="34"/>
        <v>2010.354500000012</v>
      </c>
      <c r="L90" s="11">
        <f t="shared" ca="1" si="41"/>
        <v>991079.04162500275</v>
      </c>
      <c r="M90" s="2">
        <f t="shared" ca="1" si="35"/>
        <v>679.49982100000409</v>
      </c>
      <c r="N90" s="2">
        <f t="shared" ca="1" si="36"/>
        <v>202.07090000000241</v>
      </c>
      <c r="O90" s="16">
        <f t="shared" ca="1" si="37"/>
        <v>120.83839820000144</v>
      </c>
      <c r="P90" s="11">
        <f t="shared" ca="1" si="42"/>
        <v>52753.05337835032</v>
      </c>
      <c r="Q90" s="2">
        <f t="shared" ca="1" si="43"/>
        <v>881.57072100000653</v>
      </c>
      <c r="R90" s="11">
        <f t="shared" ca="1" si="38"/>
        <v>423200.52439425123</v>
      </c>
      <c r="S90" s="2"/>
      <c r="W90" s="5">
        <f t="shared" ca="1" si="39"/>
        <v>1.1383333333333365</v>
      </c>
      <c r="Y90" s="12">
        <f t="shared" ca="1" si="44"/>
        <v>-71000</v>
      </c>
      <c r="Z90" s="12">
        <f t="shared" ca="1" si="45"/>
        <v>-65627.367141396317</v>
      </c>
      <c r="AA90" s="2">
        <f t="shared" ca="1" si="46"/>
        <v>286573.1572528549</v>
      </c>
      <c r="AB90" s="2">
        <f t="shared" ca="1" si="40"/>
        <v>286573.1572528549</v>
      </c>
    </row>
    <row r="91" spans="4:28" x14ac:dyDescent="0.25">
      <c r="D91" s="4">
        <v>84</v>
      </c>
      <c r="E91" s="2">
        <f t="shared" ca="1" si="47"/>
        <v>847</v>
      </c>
      <c r="F91" s="5">
        <f t="shared" ca="1" si="30"/>
        <v>1.1890000000000072</v>
      </c>
      <c r="G91" s="2">
        <f t="shared" ca="1" si="31"/>
        <v>1007.0830000000061</v>
      </c>
      <c r="H91" s="6">
        <f t="shared" ca="1" si="48"/>
        <v>28.000000000000007</v>
      </c>
      <c r="I91" s="5">
        <f t="shared" ca="1" si="32"/>
        <v>8.9999999999998054E-2</v>
      </c>
      <c r="J91" s="13">
        <f t="shared" ca="1" si="33"/>
        <v>2</v>
      </c>
      <c r="K91" s="2">
        <f t="shared" ca="1" si="34"/>
        <v>2014.1660000000122</v>
      </c>
      <c r="L91" s="11">
        <f t="shared" ca="1" si="41"/>
        <v>993093.20762500272</v>
      </c>
      <c r="M91" s="2">
        <f t="shared" ca="1" si="35"/>
        <v>680.78810800000417</v>
      </c>
      <c r="N91" s="2">
        <f t="shared" ca="1" si="36"/>
        <v>202.83320000000245</v>
      </c>
      <c r="O91" s="16">
        <f t="shared" ca="1" si="37"/>
        <v>121.29425360000145</v>
      </c>
      <c r="P91" s="11">
        <f t="shared" ca="1" si="42"/>
        <v>52874.347631950324</v>
      </c>
      <c r="Q91" s="2">
        <f t="shared" ca="1" si="43"/>
        <v>883.62130800000659</v>
      </c>
      <c r="R91" s="11">
        <f t="shared" ca="1" si="38"/>
        <v>424084.14570225123</v>
      </c>
      <c r="S91" s="2"/>
      <c r="W91" s="5">
        <f t="shared" ca="1" si="39"/>
        <v>1.1400000000000032</v>
      </c>
      <c r="Y91" s="12">
        <f t="shared" ca="1" si="44"/>
        <v>-71000</v>
      </c>
      <c r="Z91" s="12">
        <f t="shared" ca="1" si="45"/>
        <v>-65627.367141396317</v>
      </c>
      <c r="AA91" s="2">
        <f t="shared" ca="1" si="46"/>
        <v>287456.7785608549</v>
      </c>
      <c r="AB91" s="2">
        <f t="shared" ca="1" si="40"/>
        <v>287456.7785608549</v>
      </c>
    </row>
    <row r="92" spans="4:28" x14ac:dyDescent="0.25">
      <c r="D92" s="4">
        <v>85</v>
      </c>
      <c r="E92" s="2">
        <f t="shared" ca="1" si="47"/>
        <v>847</v>
      </c>
      <c r="F92" s="5">
        <f t="shared" ca="1" si="30"/>
        <v>1.1912500000000072</v>
      </c>
      <c r="G92" s="2">
        <f t="shared" ca="1" si="31"/>
        <v>1008.9887500000061</v>
      </c>
      <c r="H92" s="6">
        <f t="shared" ca="1" si="48"/>
        <v>28.000000000000007</v>
      </c>
      <c r="I92" s="5">
        <f t="shared" ca="1" si="32"/>
        <v>7.916666666666472E-2</v>
      </c>
      <c r="J92" s="13">
        <f t="shared" ca="1" si="33"/>
        <v>2</v>
      </c>
      <c r="K92" s="2">
        <f t="shared" ca="1" si="34"/>
        <v>2017.9775000000122</v>
      </c>
      <c r="L92" s="11">
        <f t="shared" ca="1" si="41"/>
        <v>995111.18512500275</v>
      </c>
      <c r="M92" s="2">
        <f t="shared" ca="1" si="35"/>
        <v>682.07639500000414</v>
      </c>
      <c r="N92" s="2">
        <f t="shared" ca="1" si="36"/>
        <v>203.59550000000246</v>
      </c>
      <c r="O92" s="16">
        <f t="shared" ca="1" si="37"/>
        <v>121.75010900000146</v>
      </c>
      <c r="P92" s="11">
        <f t="shared" ca="1" si="42"/>
        <v>52996.097740950325</v>
      </c>
      <c r="Q92" s="2">
        <f t="shared" ca="1" si="43"/>
        <v>885.67189500000654</v>
      </c>
      <c r="R92" s="11">
        <f t="shared" ca="1" si="38"/>
        <v>424969.81759725121</v>
      </c>
      <c r="S92" s="2"/>
      <c r="W92" s="5">
        <f t="shared" ca="1" si="39"/>
        <v>1.1416666666666699</v>
      </c>
      <c r="Y92" s="12">
        <f t="shared" ca="1" si="44"/>
        <v>-71000</v>
      </c>
      <c r="Z92" s="12">
        <f t="shared" ca="1" si="45"/>
        <v>-65627.367141396317</v>
      </c>
      <c r="AA92" s="2">
        <f t="shared" ca="1" si="46"/>
        <v>288342.45045585488</v>
      </c>
      <c r="AB92" s="2">
        <f t="shared" ca="1" si="40"/>
        <v>288342.45045585488</v>
      </c>
    </row>
    <row r="93" spans="4:28" x14ac:dyDescent="0.25">
      <c r="D93" s="4">
        <v>86</v>
      </c>
      <c r="E93" s="2">
        <f t="shared" ca="1" si="47"/>
        <v>847</v>
      </c>
      <c r="F93" s="5">
        <f t="shared" ca="1" si="30"/>
        <v>1.1935000000000073</v>
      </c>
      <c r="G93" s="2">
        <f t="shared" ca="1" si="31"/>
        <v>1010.8945000000062</v>
      </c>
      <c r="H93" s="6">
        <f t="shared" ca="1" si="48"/>
        <v>28.000000000000007</v>
      </c>
      <c r="I93" s="5">
        <f t="shared" ca="1" si="32"/>
        <v>6.8333333333331386E-2</v>
      </c>
      <c r="J93" s="13">
        <f t="shared" ca="1" si="33"/>
        <v>1</v>
      </c>
      <c r="K93" s="2">
        <f t="shared" ca="1" si="34"/>
        <v>1010.8945000000062</v>
      </c>
      <c r="L93" s="11">
        <f t="shared" ca="1" si="41"/>
        <v>996122.07962500281</v>
      </c>
      <c r="M93" s="2">
        <f t="shared" ca="1" si="35"/>
        <v>341.68234100000211</v>
      </c>
      <c r="N93" s="2">
        <f t="shared" ca="1" si="36"/>
        <v>102.17890000000125</v>
      </c>
      <c r="O93" s="16">
        <f t="shared" ca="1" si="37"/>
        <v>61.102982200000746</v>
      </c>
      <c r="P93" s="11">
        <f t="shared" ca="1" si="42"/>
        <v>53057.200723150323</v>
      </c>
      <c r="Q93" s="2">
        <f t="shared" ca="1" si="43"/>
        <v>443.86124100000336</v>
      </c>
      <c r="R93" s="11">
        <f t="shared" ca="1" si="38"/>
        <v>425413.67883825122</v>
      </c>
      <c r="S93" s="2"/>
      <c r="W93" s="5">
        <f t="shared" ca="1" si="39"/>
        <v>1.1433333333333366</v>
      </c>
      <c r="Y93" s="12">
        <f t="shared" ca="1" si="44"/>
        <v>-71000</v>
      </c>
      <c r="Z93" s="12">
        <f t="shared" ca="1" si="45"/>
        <v>-65627.367141396317</v>
      </c>
      <c r="AA93" s="2">
        <f t="shared" ca="1" si="46"/>
        <v>288786.31169685489</v>
      </c>
      <c r="AB93" s="2">
        <f t="shared" ca="1" si="40"/>
        <v>288786.31169685489</v>
      </c>
    </row>
    <row r="94" spans="4:28" x14ac:dyDescent="0.25">
      <c r="D94" s="4">
        <v>87</v>
      </c>
      <c r="E94" s="2">
        <f t="shared" ca="1" si="47"/>
        <v>847</v>
      </c>
      <c r="F94" s="5">
        <f t="shared" ca="1" si="30"/>
        <v>1.1957500000000074</v>
      </c>
      <c r="G94" s="2">
        <f t="shared" ca="1" si="31"/>
        <v>1012.8002500000063</v>
      </c>
      <c r="H94" s="6">
        <f t="shared" ca="1" si="48"/>
        <v>28.000000000000007</v>
      </c>
      <c r="I94" s="5">
        <f t="shared" ca="1" si="32"/>
        <v>5.7499999999998053E-2</v>
      </c>
      <c r="J94" s="13">
        <f t="shared" ca="1" si="33"/>
        <v>1</v>
      </c>
      <c r="K94" s="2">
        <f t="shared" ca="1" si="34"/>
        <v>1012.8002500000063</v>
      </c>
      <c r="L94" s="11">
        <f t="shared" ca="1" si="41"/>
        <v>997134.87987500278</v>
      </c>
      <c r="M94" s="2">
        <f t="shared" ca="1" si="35"/>
        <v>342.32648450000215</v>
      </c>
      <c r="N94" s="2">
        <f t="shared" ca="1" si="36"/>
        <v>102.56005000000125</v>
      </c>
      <c r="O94" s="16">
        <f t="shared" ca="1" si="37"/>
        <v>61.330909900000748</v>
      </c>
      <c r="P94" s="11">
        <f t="shared" ca="1" si="42"/>
        <v>53118.531633050326</v>
      </c>
      <c r="Q94" s="2">
        <f t="shared" ca="1" si="43"/>
        <v>444.88653450000339</v>
      </c>
      <c r="R94" s="11">
        <f t="shared" ca="1" si="38"/>
        <v>425858.56537275121</v>
      </c>
      <c r="S94" s="2"/>
      <c r="W94" s="5">
        <f t="shared" ca="1" si="39"/>
        <v>1.1450000000000033</v>
      </c>
      <c r="Y94" s="12">
        <f t="shared" ca="1" si="44"/>
        <v>-71000</v>
      </c>
      <c r="Z94" s="12">
        <f t="shared" ca="1" si="45"/>
        <v>-65627.367141396317</v>
      </c>
      <c r="AA94" s="2">
        <f t="shared" ca="1" si="46"/>
        <v>289231.19823135488</v>
      </c>
      <c r="AB94" s="2">
        <f t="shared" ca="1" si="40"/>
        <v>289231.19823135488</v>
      </c>
    </row>
    <row r="95" spans="4:28" x14ac:dyDescent="0.25">
      <c r="D95" s="4">
        <v>88</v>
      </c>
      <c r="E95" s="2">
        <f t="shared" ca="1" si="47"/>
        <v>847</v>
      </c>
      <c r="F95" s="5">
        <f t="shared" ca="1" si="30"/>
        <v>1.1980000000000075</v>
      </c>
      <c r="G95" s="2">
        <f t="shared" ca="1" si="31"/>
        <v>1014.7060000000064</v>
      </c>
      <c r="H95" s="6">
        <f t="shared" ca="1" si="48"/>
        <v>28.000000000000007</v>
      </c>
      <c r="I95" s="5">
        <f t="shared" ca="1" si="32"/>
        <v>4.6666666666664719E-2</v>
      </c>
      <c r="J95" s="13">
        <f t="shared" ca="1" si="33"/>
        <v>1</v>
      </c>
      <c r="K95" s="2">
        <f t="shared" ca="1" si="34"/>
        <v>1014.7060000000064</v>
      </c>
      <c r="L95" s="11">
        <f t="shared" ca="1" si="41"/>
        <v>998149.58587500278</v>
      </c>
      <c r="M95" s="2">
        <f t="shared" ca="1" si="35"/>
        <v>342.97062800000219</v>
      </c>
      <c r="N95" s="2">
        <f t="shared" ca="1" si="36"/>
        <v>102.94120000000129</v>
      </c>
      <c r="O95" s="16">
        <f t="shared" ca="1" si="37"/>
        <v>61.558837600000764</v>
      </c>
      <c r="P95" s="11">
        <f t="shared" ca="1" si="42"/>
        <v>53180.090470650328</v>
      </c>
      <c r="Q95" s="2">
        <f t="shared" ca="1" si="43"/>
        <v>445.91182800000348</v>
      </c>
      <c r="R95" s="11">
        <f t="shared" ca="1" si="38"/>
        <v>426304.47720075119</v>
      </c>
      <c r="S95" s="2"/>
      <c r="W95" s="5">
        <f t="shared" ca="1" si="39"/>
        <v>1.1466666666666701</v>
      </c>
      <c r="Y95" s="12">
        <f t="shared" ca="1" si="44"/>
        <v>-71000</v>
      </c>
      <c r="Z95" s="12">
        <f t="shared" ca="1" si="45"/>
        <v>-65627.367141396317</v>
      </c>
      <c r="AA95" s="2">
        <f t="shared" ca="1" si="46"/>
        <v>289677.11005935486</v>
      </c>
      <c r="AB95" s="2">
        <f t="shared" ca="1" si="40"/>
        <v>289677.11005935486</v>
      </c>
    </row>
    <row r="96" spans="4:28" x14ac:dyDescent="0.25">
      <c r="D96" s="4">
        <v>89</v>
      </c>
      <c r="E96" s="2">
        <f t="shared" ca="1" si="47"/>
        <v>847</v>
      </c>
      <c r="F96" s="5">
        <f t="shared" ca="1" si="30"/>
        <v>1.2002500000000076</v>
      </c>
      <c r="G96" s="2">
        <f t="shared" ca="1" si="31"/>
        <v>1016.6117500000064</v>
      </c>
      <c r="H96" s="6">
        <f t="shared" ca="1" si="48"/>
        <v>28.000000000000007</v>
      </c>
      <c r="I96" s="5">
        <f t="shared" ca="1" si="32"/>
        <v>3.5833333333331385E-2</v>
      </c>
      <c r="J96" s="13">
        <f t="shared" ca="1" si="33"/>
        <v>1</v>
      </c>
      <c r="K96" s="2">
        <f t="shared" ca="1" si="34"/>
        <v>1016.6117500000064</v>
      </c>
      <c r="L96" s="11">
        <f t="shared" ca="1" si="41"/>
        <v>999166.19762500282</v>
      </c>
      <c r="M96" s="2">
        <f t="shared" ca="1" si="35"/>
        <v>343.61477150000218</v>
      </c>
      <c r="N96" s="2">
        <f t="shared" ca="1" si="36"/>
        <v>103.32235000000128</v>
      </c>
      <c r="O96" s="16">
        <f t="shared" ca="1" si="37"/>
        <v>61.786765300000766</v>
      </c>
      <c r="P96" s="11">
        <f t="shared" ca="1" si="42"/>
        <v>53241.877235950327</v>
      </c>
      <c r="Q96" s="2">
        <f t="shared" ca="1" si="43"/>
        <v>446.93712150000346</v>
      </c>
      <c r="R96" s="11">
        <f t="shared" ca="1" si="38"/>
        <v>426751.41432225122</v>
      </c>
      <c r="S96" s="2"/>
      <c r="W96" s="5">
        <f t="shared" ca="1" si="39"/>
        <v>1.1483333333333368</v>
      </c>
      <c r="Y96" s="12">
        <f t="shared" ca="1" si="44"/>
        <v>-71000</v>
      </c>
      <c r="Z96" s="12">
        <f t="shared" ca="1" si="45"/>
        <v>-65627.367141396317</v>
      </c>
      <c r="AA96" s="2">
        <f t="shared" ca="1" si="46"/>
        <v>290124.04718085489</v>
      </c>
      <c r="AB96" s="2">
        <f t="shared" ca="1" si="40"/>
        <v>290124.04718085489</v>
      </c>
    </row>
    <row r="97" spans="4:28" x14ac:dyDescent="0.25">
      <c r="D97" s="4">
        <v>90</v>
      </c>
      <c r="E97" s="2">
        <f t="shared" ca="1" si="47"/>
        <v>847</v>
      </c>
      <c r="F97" s="5">
        <f t="shared" ca="1" si="30"/>
        <v>1.2025000000000077</v>
      </c>
      <c r="G97" s="2">
        <f t="shared" ca="1" si="31"/>
        <v>1018.5175000000065</v>
      </c>
      <c r="H97" s="6">
        <f t="shared" ca="1" si="48"/>
        <v>28.000000000000007</v>
      </c>
      <c r="I97" s="5">
        <f t="shared" ca="1" si="32"/>
        <v>2.4999999999998052E-2</v>
      </c>
      <c r="J97" s="13">
        <f t="shared" ca="1" si="33"/>
        <v>0</v>
      </c>
      <c r="K97" s="2">
        <f t="shared" ca="1" si="34"/>
        <v>0</v>
      </c>
      <c r="L97" s="11">
        <f t="shared" ca="1" si="41"/>
        <v>999166.19762500282</v>
      </c>
      <c r="M97" s="2">
        <f t="shared" ca="1" si="35"/>
        <v>0</v>
      </c>
      <c r="N97" s="2">
        <f t="shared" ca="1" si="36"/>
        <v>0</v>
      </c>
      <c r="O97" s="16">
        <f t="shared" ca="1" si="37"/>
        <v>0</v>
      </c>
      <c r="P97" s="11">
        <f t="shared" ca="1" si="42"/>
        <v>53241.877235950327</v>
      </c>
      <c r="Q97" s="2">
        <f t="shared" ca="1" si="43"/>
        <v>0</v>
      </c>
      <c r="R97" s="11">
        <f t="shared" ca="1" si="38"/>
        <v>426751.41432225122</v>
      </c>
      <c r="S97" s="2"/>
      <c r="W97" s="5">
        <f t="shared" ca="1" si="39"/>
        <v>1.1500000000000035</v>
      </c>
      <c r="Y97" s="12">
        <f t="shared" ca="1" si="44"/>
        <v>-71000</v>
      </c>
      <c r="Z97" s="12">
        <f t="shared" ca="1" si="45"/>
        <v>-65627.367141396317</v>
      </c>
      <c r="AA97" s="2">
        <f t="shared" ca="1" si="46"/>
        <v>290124.04718085489</v>
      </c>
      <c r="AB97" s="2">
        <f t="shared" ca="1" si="40"/>
        <v>290124.04718085489</v>
      </c>
    </row>
    <row r="98" spans="4:28" x14ac:dyDescent="0.25">
      <c r="D98" s="4">
        <v>91</v>
      </c>
      <c r="E98" s="2">
        <f t="shared" ca="1" si="47"/>
        <v>847</v>
      </c>
      <c r="F98" s="5">
        <f t="shared" ca="1" si="30"/>
        <v>1.2047500000000078</v>
      </c>
      <c r="G98" s="2">
        <f t="shared" ca="1" si="31"/>
        <v>1020.4232500000065</v>
      </c>
      <c r="H98" s="6">
        <f t="shared" ca="1" si="48"/>
        <v>28.000000000000007</v>
      </c>
      <c r="I98" s="5">
        <f t="shared" ca="1" si="32"/>
        <v>1.4166666666664718E-2</v>
      </c>
      <c r="J98" s="13">
        <f t="shared" ca="1" si="33"/>
        <v>0</v>
      </c>
      <c r="K98" s="2">
        <f t="shared" ca="1" si="34"/>
        <v>0</v>
      </c>
      <c r="L98" s="11">
        <f t="shared" ca="1" si="41"/>
        <v>999166.19762500282</v>
      </c>
      <c r="M98" s="2">
        <f t="shared" ca="1" si="35"/>
        <v>0</v>
      </c>
      <c r="N98" s="2">
        <f t="shared" ca="1" si="36"/>
        <v>0</v>
      </c>
      <c r="O98" s="16">
        <f t="shared" ca="1" si="37"/>
        <v>0</v>
      </c>
      <c r="P98" s="11">
        <f t="shared" ca="1" si="42"/>
        <v>53241.877235950327</v>
      </c>
      <c r="Q98" s="2">
        <f t="shared" ca="1" si="43"/>
        <v>0</v>
      </c>
      <c r="R98" s="11">
        <f t="shared" ca="1" si="38"/>
        <v>426751.41432225122</v>
      </c>
      <c r="S98" s="2"/>
      <c r="W98" s="5">
        <f t="shared" ca="1" si="39"/>
        <v>1.1516666666666702</v>
      </c>
      <c r="Y98" s="12">
        <f t="shared" ca="1" si="44"/>
        <v>-71000</v>
      </c>
      <c r="Z98" s="12">
        <f t="shared" ca="1" si="45"/>
        <v>-65627.367141396317</v>
      </c>
      <c r="AA98" s="2">
        <f t="shared" ca="1" si="46"/>
        <v>290124.04718085489</v>
      </c>
      <c r="AB98" s="2">
        <f t="shared" ca="1" si="40"/>
        <v>290124.04718085489</v>
      </c>
    </row>
    <row r="99" spans="4:28" x14ac:dyDescent="0.25">
      <c r="D99" s="4">
        <v>92</v>
      </c>
      <c r="E99" s="2">
        <f t="shared" ca="1" si="47"/>
        <v>847</v>
      </c>
      <c r="F99" s="5">
        <f t="shared" ca="1" si="30"/>
        <v>1.2070000000000078</v>
      </c>
      <c r="G99" s="2">
        <f t="shared" ca="1" si="31"/>
        <v>1022.3290000000067</v>
      </c>
      <c r="H99" s="6">
        <f t="shared" ca="1" si="48"/>
        <v>28.000000000000007</v>
      </c>
      <c r="I99" s="5">
        <f t="shared" ca="1" si="32"/>
        <v>3.3333333333313842E-3</v>
      </c>
      <c r="J99" s="13">
        <f t="shared" ca="1" si="33"/>
        <v>0</v>
      </c>
      <c r="K99" s="2">
        <f t="shared" ca="1" si="34"/>
        <v>0</v>
      </c>
      <c r="L99" s="11">
        <f t="shared" ca="1" si="41"/>
        <v>999166.19762500282</v>
      </c>
      <c r="M99" s="2">
        <f t="shared" ca="1" si="35"/>
        <v>0</v>
      </c>
      <c r="N99" s="2">
        <f t="shared" ca="1" si="36"/>
        <v>0</v>
      </c>
      <c r="O99" s="16">
        <f t="shared" ca="1" si="37"/>
        <v>0</v>
      </c>
      <c r="P99" s="11">
        <f t="shared" ca="1" si="42"/>
        <v>53241.877235950327</v>
      </c>
      <c r="Q99" s="2">
        <f t="shared" ca="1" si="43"/>
        <v>0</v>
      </c>
      <c r="R99" s="11">
        <f t="shared" ca="1" si="38"/>
        <v>426751.41432225122</v>
      </c>
      <c r="S99" s="2"/>
      <c r="W99" s="5">
        <f t="shared" ca="1" si="39"/>
        <v>1.1533333333333369</v>
      </c>
      <c r="Y99" s="12">
        <f t="shared" ca="1" si="44"/>
        <v>-71000</v>
      </c>
      <c r="Z99" s="12">
        <f t="shared" ca="1" si="45"/>
        <v>-65627.367141396317</v>
      </c>
      <c r="AA99" s="2">
        <f t="shared" ca="1" si="46"/>
        <v>290124.04718085489</v>
      </c>
      <c r="AB99" s="2">
        <f t="shared" ca="1" si="40"/>
        <v>290124.04718085489</v>
      </c>
    </row>
    <row r="100" spans="4:28" x14ac:dyDescent="0.25">
      <c r="D100" s="4">
        <v>93</v>
      </c>
      <c r="E100" s="2">
        <f t="shared" ca="1" si="47"/>
        <v>847</v>
      </c>
      <c r="F100" s="5">
        <f t="shared" ca="1" si="30"/>
        <v>1.2092500000000079</v>
      </c>
      <c r="G100" s="2">
        <f t="shared" ca="1" si="31"/>
        <v>1024.2347500000067</v>
      </c>
      <c r="H100" s="6">
        <f t="shared" ca="1" si="48"/>
        <v>28.000000000000007</v>
      </c>
      <c r="I100" s="5">
        <f t="shared" ca="1" si="32"/>
        <v>-7.5000000000019496E-3</v>
      </c>
      <c r="J100" s="13">
        <f t="shared" ca="1" si="33"/>
        <v>0</v>
      </c>
      <c r="K100" s="2">
        <f t="shared" ca="1" si="34"/>
        <v>0</v>
      </c>
      <c r="L100" s="11">
        <f t="shared" ca="1" si="41"/>
        <v>999166.19762500282</v>
      </c>
      <c r="M100" s="2">
        <f t="shared" ca="1" si="35"/>
        <v>0</v>
      </c>
      <c r="N100" s="2">
        <f t="shared" ca="1" si="36"/>
        <v>0</v>
      </c>
      <c r="O100" s="16">
        <f t="shared" ca="1" si="37"/>
        <v>0</v>
      </c>
      <c r="P100" s="11">
        <f t="shared" ca="1" si="42"/>
        <v>53241.877235950327</v>
      </c>
      <c r="Q100" s="2">
        <f t="shared" ca="1" si="43"/>
        <v>0</v>
      </c>
      <c r="R100" s="11">
        <f t="shared" ca="1" si="38"/>
        <v>426751.41432225122</v>
      </c>
      <c r="S100" s="2"/>
      <c r="W100" s="5">
        <f t="shared" ca="1" si="39"/>
        <v>1.1550000000000036</v>
      </c>
      <c r="Y100" s="12">
        <f t="shared" ca="1" si="44"/>
        <v>-71000</v>
      </c>
      <c r="Z100" s="12">
        <f t="shared" ca="1" si="45"/>
        <v>-65627.367141396317</v>
      </c>
      <c r="AA100" s="2">
        <f t="shared" ca="1" si="46"/>
        <v>290124.04718085489</v>
      </c>
      <c r="AB100" s="2">
        <f t="shared" ca="1" si="40"/>
        <v>290124.04718085489</v>
      </c>
    </row>
    <row r="101" spans="4:28" x14ac:dyDescent="0.25">
      <c r="D101" s="4">
        <v>94</v>
      </c>
      <c r="E101" s="2">
        <f t="shared" ca="1" si="47"/>
        <v>847</v>
      </c>
      <c r="F101" s="5">
        <f t="shared" ca="1" si="30"/>
        <v>1.211500000000008</v>
      </c>
      <c r="G101" s="2">
        <f t="shared" ca="1" si="31"/>
        <v>1026.1405000000068</v>
      </c>
      <c r="H101" s="6">
        <f t="shared" ca="1" si="48"/>
        <v>28.000000000000007</v>
      </c>
      <c r="I101" s="5">
        <f t="shared" ca="1" si="32"/>
        <v>-1.8333333333335283E-2</v>
      </c>
      <c r="J101" s="13">
        <f t="shared" ca="1" si="33"/>
        <v>0</v>
      </c>
      <c r="K101" s="2">
        <f t="shared" ca="1" si="34"/>
        <v>0</v>
      </c>
      <c r="L101" s="11">
        <f t="shared" ca="1" si="41"/>
        <v>999166.19762500282</v>
      </c>
      <c r="M101" s="2">
        <f t="shared" ca="1" si="35"/>
        <v>0</v>
      </c>
      <c r="N101" s="2">
        <f t="shared" ca="1" si="36"/>
        <v>0</v>
      </c>
      <c r="O101" s="16">
        <f t="shared" ca="1" si="37"/>
        <v>0</v>
      </c>
      <c r="P101" s="11">
        <f t="shared" ca="1" si="42"/>
        <v>53241.877235950327</v>
      </c>
      <c r="Q101" s="2">
        <f t="shared" ca="1" si="43"/>
        <v>0</v>
      </c>
      <c r="R101" s="11">
        <f t="shared" ca="1" si="38"/>
        <v>426751.41432225122</v>
      </c>
      <c r="S101" s="2"/>
      <c r="W101" s="5">
        <f t="shared" ca="1" si="39"/>
        <v>1.1566666666666703</v>
      </c>
      <c r="Y101" s="12">
        <f t="shared" ca="1" si="44"/>
        <v>-71000</v>
      </c>
      <c r="Z101" s="12">
        <f t="shared" ca="1" si="45"/>
        <v>-65627.367141396317</v>
      </c>
      <c r="AA101" s="2">
        <f t="shared" ca="1" si="46"/>
        <v>290124.04718085489</v>
      </c>
      <c r="AB101" s="2">
        <f t="shared" ca="1" si="40"/>
        <v>290124.04718085489</v>
      </c>
    </row>
    <row r="102" spans="4:28" x14ac:dyDescent="0.25">
      <c r="D102" s="4">
        <v>95</v>
      </c>
      <c r="E102" s="2">
        <f t="shared" ca="1" si="47"/>
        <v>847</v>
      </c>
      <c r="F102" s="5">
        <f t="shared" ca="1" si="30"/>
        <v>1.2137500000000081</v>
      </c>
      <c r="G102" s="2">
        <f t="shared" ca="1" si="31"/>
        <v>1028.0462500000069</v>
      </c>
      <c r="H102" s="6">
        <f t="shared" ca="1" si="48"/>
        <v>28.000000000000007</v>
      </c>
      <c r="I102" s="5">
        <f t="shared" ca="1" si="32"/>
        <v>-2.9166666666668617E-2</v>
      </c>
      <c r="J102" s="13">
        <f t="shared" ca="1" si="33"/>
        <v>0</v>
      </c>
      <c r="K102" s="2">
        <f t="shared" ca="1" si="34"/>
        <v>0</v>
      </c>
      <c r="L102" s="11">
        <f t="shared" ca="1" si="41"/>
        <v>999166.19762500282</v>
      </c>
      <c r="M102" s="2">
        <f t="shared" ca="1" si="35"/>
        <v>0</v>
      </c>
      <c r="N102" s="2">
        <f t="shared" ca="1" si="36"/>
        <v>0</v>
      </c>
      <c r="O102" s="16">
        <f t="shared" ca="1" si="37"/>
        <v>0</v>
      </c>
      <c r="P102" s="11">
        <f t="shared" ca="1" si="42"/>
        <v>53241.877235950327</v>
      </c>
      <c r="Q102" s="2">
        <f t="shared" ca="1" si="43"/>
        <v>0</v>
      </c>
      <c r="R102" s="11">
        <f t="shared" ca="1" si="38"/>
        <v>426751.41432225122</v>
      </c>
      <c r="S102" s="2"/>
      <c r="W102" s="5">
        <f t="shared" ca="1" si="39"/>
        <v>1.158333333333337</v>
      </c>
      <c r="Y102" s="12">
        <f t="shared" ca="1" si="44"/>
        <v>-71000</v>
      </c>
      <c r="Z102" s="12">
        <f t="shared" ca="1" si="45"/>
        <v>-65627.367141396317</v>
      </c>
      <c r="AA102" s="2">
        <f t="shared" ca="1" si="46"/>
        <v>290124.04718085489</v>
      </c>
      <c r="AB102" s="2">
        <f t="shared" ca="1" si="40"/>
        <v>290124.04718085489</v>
      </c>
    </row>
    <row r="103" spans="4:28" x14ac:dyDescent="0.25">
      <c r="D103" s="4">
        <v>96</v>
      </c>
      <c r="E103" s="2">
        <f t="shared" ca="1" si="47"/>
        <v>847</v>
      </c>
      <c r="F103" s="5">
        <f t="shared" ca="1" si="30"/>
        <v>1.2160000000000082</v>
      </c>
      <c r="G103" s="2">
        <f t="shared" ca="1" si="31"/>
        <v>1029.952000000007</v>
      </c>
      <c r="H103" s="6">
        <f t="shared" ca="1" si="48"/>
        <v>28.000000000000007</v>
      </c>
      <c r="I103" s="5">
        <f t="shared" ca="1" si="32"/>
        <v>-4.0000000000001951E-2</v>
      </c>
      <c r="J103" s="13">
        <f t="shared" ca="1" si="33"/>
        <v>0</v>
      </c>
      <c r="K103" s="2">
        <f t="shared" ca="1" si="34"/>
        <v>0</v>
      </c>
      <c r="L103" s="11">
        <f t="shared" ca="1" si="41"/>
        <v>999166.19762500282</v>
      </c>
      <c r="M103" s="2">
        <f t="shared" ca="1" si="35"/>
        <v>0</v>
      </c>
      <c r="N103" s="2">
        <f t="shared" ca="1" si="36"/>
        <v>0</v>
      </c>
      <c r="O103" s="16">
        <f t="shared" ca="1" si="37"/>
        <v>0</v>
      </c>
      <c r="P103" s="11">
        <f t="shared" ca="1" si="42"/>
        <v>53241.877235950327</v>
      </c>
      <c r="Q103" s="2">
        <f t="shared" ca="1" si="43"/>
        <v>0</v>
      </c>
      <c r="R103" s="11">
        <f t="shared" ca="1" si="38"/>
        <v>426751.41432225122</v>
      </c>
      <c r="S103" s="2"/>
      <c r="W103" s="5">
        <f t="shared" ca="1" si="39"/>
        <v>1.1600000000000037</v>
      </c>
      <c r="Y103" s="12">
        <f t="shared" ca="1" si="44"/>
        <v>-71000</v>
      </c>
      <c r="Z103" s="12">
        <f t="shared" ca="1" si="45"/>
        <v>-65627.367141396317</v>
      </c>
      <c r="AA103" s="2">
        <f t="shared" ca="1" si="46"/>
        <v>290124.04718085489</v>
      </c>
      <c r="AB103" s="2">
        <f t="shared" ca="1" si="40"/>
        <v>290124.04718085489</v>
      </c>
    </row>
    <row r="104" spans="4:28" x14ac:dyDescent="0.25">
      <c r="D104" s="4">
        <v>97</v>
      </c>
      <c r="E104" s="2">
        <f t="shared" ca="1" si="47"/>
        <v>847</v>
      </c>
      <c r="F104" s="5">
        <f t="shared" ref="F104:F121" ca="1" si="49">F103+$B$10/12</f>
        <v>1.2182500000000083</v>
      </c>
      <c r="G104" s="2">
        <f t="shared" ca="1" si="31"/>
        <v>1031.8577500000069</v>
      </c>
      <c r="H104" s="6">
        <f t="shared" ca="1" si="48"/>
        <v>28.000000000000007</v>
      </c>
      <c r="I104" s="5">
        <f t="shared" ref="I104:I121" ca="1" si="50">I103-$B$12/12</f>
        <v>-5.0833333333335284E-2</v>
      </c>
      <c r="J104" s="13">
        <f t="shared" ca="1" si="33"/>
        <v>0</v>
      </c>
      <c r="K104" s="2">
        <f t="shared" ca="1" si="34"/>
        <v>0</v>
      </c>
      <c r="L104" s="11">
        <f t="shared" ca="1" si="41"/>
        <v>999166.19762500282</v>
      </c>
      <c r="M104" s="2">
        <f t="shared" ca="1" si="35"/>
        <v>0</v>
      </c>
      <c r="N104" s="2">
        <f t="shared" ca="1" si="36"/>
        <v>0</v>
      </c>
      <c r="O104" s="16">
        <f t="shared" ca="1" si="37"/>
        <v>0</v>
      </c>
      <c r="P104" s="11">
        <f t="shared" ca="1" si="42"/>
        <v>53241.877235950327</v>
      </c>
      <c r="Q104" s="2">
        <f t="shared" ca="1" si="43"/>
        <v>0</v>
      </c>
      <c r="R104" s="11">
        <f t="shared" ca="1" si="38"/>
        <v>426751.41432225122</v>
      </c>
      <c r="S104" s="2"/>
      <c r="W104" s="5">
        <f t="shared" ca="1" si="39"/>
        <v>1.1616666666666704</v>
      </c>
      <c r="Y104" s="12">
        <f t="shared" ca="1" si="44"/>
        <v>-71000</v>
      </c>
      <c r="Z104" s="12">
        <f t="shared" ca="1" si="45"/>
        <v>-65627.367141396317</v>
      </c>
      <c r="AA104" s="2">
        <f t="shared" ca="1" si="46"/>
        <v>290124.04718085489</v>
      </c>
      <c r="AB104" s="2">
        <f t="shared" ref="AB104:AB121" ca="1" si="51">AA104/POWER(1+$B$13/12,D104)</f>
        <v>290124.04718085489</v>
      </c>
    </row>
    <row r="105" spans="4:28" x14ac:dyDescent="0.25">
      <c r="D105" s="4">
        <v>98</v>
      </c>
      <c r="E105" s="2">
        <f t="shared" ca="1" si="47"/>
        <v>847</v>
      </c>
      <c r="F105" s="5">
        <f t="shared" ca="1" si="49"/>
        <v>1.2205000000000084</v>
      </c>
      <c r="G105" s="2">
        <f t="shared" ca="1" si="31"/>
        <v>1033.7635000000071</v>
      </c>
      <c r="H105" s="6">
        <f t="shared" ca="1" si="48"/>
        <v>28.000000000000007</v>
      </c>
      <c r="I105" s="5">
        <f t="shared" ca="1" si="50"/>
        <v>-6.1666666666668618E-2</v>
      </c>
      <c r="J105" s="13">
        <f t="shared" ca="1" si="33"/>
        <v>0</v>
      </c>
      <c r="K105" s="2">
        <f t="shared" ca="1" si="34"/>
        <v>0</v>
      </c>
      <c r="L105" s="11">
        <f t="shared" ca="1" si="41"/>
        <v>999166.19762500282</v>
      </c>
      <c r="M105" s="2">
        <f t="shared" ca="1" si="35"/>
        <v>0</v>
      </c>
      <c r="N105" s="2">
        <f t="shared" ca="1" si="36"/>
        <v>0</v>
      </c>
      <c r="O105" s="16">
        <f t="shared" ca="1" si="37"/>
        <v>0</v>
      </c>
      <c r="P105" s="11">
        <f t="shared" ca="1" si="42"/>
        <v>53241.877235950327</v>
      </c>
      <c r="Q105" s="2">
        <f t="shared" ca="1" si="43"/>
        <v>0</v>
      </c>
      <c r="R105" s="11">
        <f t="shared" ca="1" si="38"/>
        <v>426751.41432225122</v>
      </c>
      <c r="S105" s="2"/>
      <c r="W105" s="5">
        <f t="shared" ca="1" si="39"/>
        <v>1.1633333333333371</v>
      </c>
      <c r="Y105" s="12">
        <f t="shared" ca="1" si="44"/>
        <v>-71000</v>
      </c>
      <c r="Z105" s="12">
        <f t="shared" ca="1" si="45"/>
        <v>-65627.367141396317</v>
      </c>
      <c r="AA105" s="2">
        <f t="shared" ca="1" si="46"/>
        <v>290124.04718085489</v>
      </c>
      <c r="AB105" s="2">
        <f t="shared" ca="1" si="51"/>
        <v>290124.04718085489</v>
      </c>
    </row>
    <row r="106" spans="4:28" x14ac:dyDescent="0.25">
      <c r="D106" s="4">
        <v>99</v>
      </c>
      <c r="E106" s="2">
        <f t="shared" ca="1" si="47"/>
        <v>847</v>
      </c>
      <c r="F106" s="5">
        <f t="shared" ca="1" si="49"/>
        <v>1.2227500000000084</v>
      </c>
      <c r="G106" s="2">
        <f t="shared" ca="1" si="31"/>
        <v>1035.6692500000072</v>
      </c>
      <c r="H106" s="6">
        <f t="shared" ca="1" si="48"/>
        <v>28.000000000000007</v>
      </c>
      <c r="I106" s="5">
        <f t="shared" ca="1" si="50"/>
        <v>-7.2500000000001952E-2</v>
      </c>
      <c r="J106" s="13">
        <f t="shared" ca="1" si="33"/>
        <v>0</v>
      </c>
      <c r="K106" s="2">
        <f t="shared" ca="1" si="34"/>
        <v>0</v>
      </c>
      <c r="L106" s="11">
        <f t="shared" ca="1" si="41"/>
        <v>999166.19762500282</v>
      </c>
      <c r="M106" s="2">
        <f t="shared" ca="1" si="35"/>
        <v>0</v>
      </c>
      <c r="N106" s="2">
        <f t="shared" ca="1" si="36"/>
        <v>0</v>
      </c>
      <c r="O106" s="16">
        <f t="shared" ca="1" si="37"/>
        <v>0</v>
      </c>
      <c r="P106" s="11">
        <f t="shared" ca="1" si="42"/>
        <v>53241.877235950327</v>
      </c>
      <c r="Q106" s="2">
        <f t="shared" ca="1" si="43"/>
        <v>0</v>
      </c>
      <c r="R106" s="11">
        <f t="shared" ca="1" si="38"/>
        <v>426751.41432225122</v>
      </c>
      <c r="S106" s="2"/>
      <c r="W106" s="5">
        <f t="shared" ca="1" si="39"/>
        <v>1.1650000000000038</v>
      </c>
      <c r="Y106" s="12">
        <f t="shared" ca="1" si="44"/>
        <v>-71000</v>
      </c>
      <c r="Z106" s="12">
        <f t="shared" ca="1" si="45"/>
        <v>-65627.367141396317</v>
      </c>
      <c r="AA106" s="2">
        <f t="shared" ca="1" si="46"/>
        <v>290124.04718085489</v>
      </c>
      <c r="AB106" s="2">
        <f t="shared" ca="1" si="51"/>
        <v>290124.04718085489</v>
      </c>
    </row>
    <row r="107" spans="4:28" x14ac:dyDescent="0.25">
      <c r="D107" s="4">
        <v>100</v>
      </c>
      <c r="E107" s="2">
        <f t="shared" ca="1" si="47"/>
        <v>847</v>
      </c>
      <c r="F107" s="5">
        <f t="shared" ca="1" si="49"/>
        <v>1.2250000000000085</v>
      </c>
      <c r="G107" s="2">
        <f t="shared" ca="1" si="31"/>
        <v>1037.5750000000073</v>
      </c>
      <c r="H107" s="6">
        <f t="shared" ca="1" si="48"/>
        <v>28.000000000000007</v>
      </c>
      <c r="I107" s="5">
        <f t="shared" ca="1" si="50"/>
        <v>-8.3333333333335285E-2</v>
      </c>
      <c r="J107" s="13">
        <f t="shared" ca="1" si="33"/>
        <v>0</v>
      </c>
      <c r="K107" s="2">
        <f t="shared" ca="1" si="34"/>
        <v>0</v>
      </c>
      <c r="L107" s="11">
        <f t="shared" ca="1" si="41"/>
        <v>999166.19762500282</v>
      </c>
      <c r="M107" s="2">
        <f t="shared" ca="1" si="35"/>
        <v>0</v>
      </c>
      <c r="N107" s="2">
        <f t="shared" ca="1" si="36"/>
        <v>0</v>
      </c>
      <c r="O107" s="16">
        <f t="shared" ca="1" si="37"/>
        <v>0</v>
      </c>
      <c r="P107" s="11">
        <f t="shared" ca="1" si="42"/>
        <v>53241.877235950327</v>
      </c>
      <c r="Q107" s="2">
        <f t="shared" ca="1" si="43"/>
        <v>0</v>
      </c>
      <c r="R107" s="11">
        <f t="shared" ca="1" si="38"/>
        <v>426751.41432225122</v>
      </c>
      <c r="S107" s="2"/>
      <c r="W107" s="5">
        <f t="shared" ca="1" si="39"/>
        <v>1.1666666666666705</v>
      </c>
      <c r="Y107" s="12">
        <f t="shared" ca="1" si="44"/>
        <v>-71000</v>
      </c>
      <c r="Z107" s="12">
        <f t="shared" ca="1" si="45"/>
        <v>-65627.367141396317</v>
      </c>
      <c r="AA107" s="2">
        <f t="shared" ca="1" si="46"/>
        <v>290124.04718085489</v>
      </c>
      <c r="AB107" s="2">
        <f t="shared" ca="1" si="51"/>
        <v>290124.04718085489</v>
      </c>
    </row>
    <row r="108" spans="4:28" x14ac:dyDescent="0.25">
      <c r="D108" s="4">
        <v>101</v>
      </c>
      <c r="E108" s="2">
        <f t="shared" ca="1" si="47"/>
        <v>847</v>
      </c>
      <c r="F108" s="5">
        <f t="shared" ca="1" si="49"/>
        <v>1.2272500000000086</v>
      </c>
      <c r="G108" s="2">
        <f t="shared" ca="1" si="31"/>
        <v>1039.4807500000072</v>
      </c>
      <c r="H108" s="6">
        <f t="shared" ca="1" si="48"/>
        <v>28.000000000000007</v>
      </c>
      <c r="I108" s="5">
        <f t="shared" ca="1" si="50"/>
        <v>-9.4166666666668619E-2</v>
      </c>
      <c r="J108" s="13">
        <f t="shared" ca="1" si="33"/>
        <v>0</v>
      </c>
      <c r="K108" s="2">
        <f t="shared" ca="1" si="34"/>
        <v>0</v>
      </c>
      <c r="L108" s="11">
        <f t="shared" ca="1" si="41"/>
        <v>999166.19762500282</v>
      </c>
      <c r="M108" s="2">
        <f t="shared" ca="1" si="35"/>
        <v>0</v>
      </c>
      <c r="N108" s="2">
        <f t="shared" ca="1" si="36"/>
        <v>0</v>
      </c>
      <c r="O108" s="16">
        <f t="shared" ca="1" si="37"/>
        <v>0</v>
      </c>
      <c r="P108" s="11">
        <f t="shared" ca="1" si="42"/>
        <v>53241.877235950327</v>
      </c>
      <c r="Q108" s="2">
        <f t="shared" ca="1" si="43"/>
        <v>0</v>
      </c>
      <c r="R108" s="11">
        <f t="shared" ca="1" si="38"/>
        <v>426751.41432225122</v>
      </c>
      <c r="W108" s="5">
        <f t="shared" ca="1" si="39"/>
        <v>1.1683333333333372</v>
      </c>
      <c r="Y108" s="12">
        <f t="shared" ca="1" si="44"/>
        <v>-71000</v>
      </c>
      <c r="Z108" s="12">
        <f t="shared" ca="1" si="45"/>
        <v>-65627.367141396317</v>
      </c>
      <c r="AA108" s="2">
        <f t="shared" ca="1" si="46"/>
        <v>290124.04718085489</v>
      </c>
      <c r="AB108" s="2">
        <f t="shared" ca="1" si="51"/>
        <v>290124.04718085489</v>
      </c>
    </row>
    <row r="109" spans="4:28" x14ac:dyDescent="0.25">
      <c r="D109" s="4">
        <v>102</v>
      </c>
      <c r="E109" s="2">
        <f t="shared" ca="1" si="47"/>
        <v>847</v>
      </c>
      <c r="F109" s="5">
        <f t="shared" ca="1" si="49"/>
        <v>1.2295000000000087</v>
      </c>
      <c r="G109" s="2">
        <f t="shared" ca="1" si="31"/>
        <v>1041.3865000000073</v>
      </c>
      <c r="H109" s="6">
        <f t="shared" ca="1" si="48"/>
        <v>28.000000000000007</v>
      </c>
      <c r="I109" s="5">
        <f t="shared" ca="1" si="50"/>
        <v>-0.10500000000000195</v>
      </c>
      <c r="J109" s="13">
        <f t="shared" ca="1" si="33"/>
        <v>0</v>
      </c>
      <c r="K109" s="2">
        <f t="shared" ca="1" si="34"/>
        <v>0</v>
      </c>
      <c r="L109" s="11">
        <f t="shared" ca="1" si="41"/>
        <v>999166.19762500282</v>
      </c>
      <c r="M109" s="2">
        <f t="shared" ca="1" si="35"/>
        <v>0</v>
      </c>
      <c r="N109" s="2">
        <f t="shared" ca="1" si="36"/>
        <v>0</v>
      </c>
      <c r="O109" s="16">
        <f t="shared" ca="1" si="37"/>
        <v>0</v>
      </c>
      <c r="P109" s="11">
        <f t="shared" ca="1" si="42"/>
        <v>53241.877235950327</v>
      </c>
      <c r="Q109" s="2">
        <f t="shared" ca="1" si="43"/>
        <v>0</v>
      </c>
      <c r="R109" s="11">
        <f t="shared" ca="1" si="38"/>
        <v>426751.41432225122</v>
      </c>
      <c r="W109" s="5">
        <f t="shared" ca="1" si="39"/>
        <v>1.1700000000000039</v>
      </c>
      <c r="Y109" s="12">
        <f t="shared" ca="1" si="44"/>
        <v>-71000</v>
      </c>
      <c r="Z109" s="12">
        <f t="shared" ca="1" si="45"/>
        <v>-65627.367141396317</v>
      </c>
      <c r="AA109" s="2">
        <f t="shared" ca="1" si="46"/>
        <v>290124.04718085489</v>
      </c>
      <c r="AB109" s="2">
        <f t="shared" ca="1" si="51"/>
        <v>290124.04718085489</v>
      </c>
    </row>
    <row r="110" spans="4:28" x14ac:dyDescent="0.25">
      <c r="D110" s="4">
        <v>103</v>
      </c>
      <c r="E110" s="2">
        <f t="shared" ca="1" si="47"/>
        <v>847</v>
      </c>
      <c r="F110" s="5">
        <f t="shared" ca="1" si="49"/>
        <v>1.2317500000000088</v>
      </c>
      <c r="G110" s="2">
        <f t="shared" ca="1" si="31"/>
        <v>1043.2922500000075</v>
      </c>
      <c r="H110" s="6">
        <f t="shared" ca="1" si="48"/>
        <v>28.000000000000007</v>
      </c>
      <c r="I110" s="5">
        <f t="shared" ca="1" si="50"/>
        <v>-0.11583333333333529</v>
      </c>
      <c r="J110" s="13">
        <f t="shared" ca="1" si="33"/>
        <v>0</v>
      </c>
      <c r="K110" s="2">
        <f t="shared" ca="1" si="34"/>
        <v>0</v>
      </c>
      <c r="L110" s="11">
        <f t="shared" ca="1" si="41"/>
        <v>999166.19762500282</v>
      </c>
      <c r="M110" s="2">
        <f t="shared" ca="1" si="35"/>
        <v>0</v>
      </c>
      <c r="N110" s="2">
        <f t="shared" ca="1" si="36"/>
        <v>0</v>
      </c>
      <c r="O110" s="16">
        <f t="shared" ca="1" si="37"/>
        <v>0</v>
      </c>
      <c r="P110" s="11">
        <f t="shared" ca="1" si="42"/>
        <v>53241.877235950327</v>
      </c>
      <c r="Q110" s="2">
        <f t="shared" ca="1" si="43"/>
        <v>0</v>
      </c>
      <c r="R110" s="11">
        <f t="shared" ca="1" si="38"/>
        <v>426751.41432225122</v>
      </c>
      <c r="W110" s="5">
        <f t="shared" ca="1" si="39"/>
        <v>1.1716666666666706</v>
      </c>
      <c r="Y110" s="12">
        <f t="shared" ca="1" si="44"/>
        <v>-71000</v>
      </c>
      <c r="Z110" s="12">
        <f t="shared" ca="1" si="45"/>
        <v>-65627.367141396317</v>
      </c>
      <c r="AA110" s="2">
        <f t="shared" ca="1" si="46"/>
        <v>290124.04718085489</v>
      </c>
      <c r="AB110" s="2">
        <f t="shared" ca="1" si="51"/>
        <v>290124.04718085489</v>
      </c>
    </row>
    <row r="111" spans="4:28" x14ac:dyDescent="0.25">
      <c r="D111" s="4">
        <v>104</v>
      </c>
      <c r="E111" s="2">
        <f t="shared" ca="1" si="47"/>
        <v>847</v>
      </c>
      <c r="F111" s="5">
        <f t="shared" ca="1" si="49"/>
        <v>1.2340000000000089</v>
      </c>
      <c r="G111" s="2">
        <f t="shared" ca="1" si="31"/>
        <v>1045.1980000000076</v>
      </c>
      <c r="H111" s="6">
        <f t="shared" ca="1" si="48"/>
        <v>28.000000000000007</v>
      </c>
      <c r="I111" s="5">
        <f t="shared" ca="1" si="50"/>
        <v>-0.12666666666666862</v>
      </c>
      <c r="J111" s="13">
        <f t="shared" ca="1" si="33"/>
        <v>0</v>
      </c>
      <c r="K111" s="2">
        <f t="shared" ca="1" si="34"/>
        <v>0</v>
      </c>
      <c r="L111" s="11">
        <f t="shared" ca="1" si="41"/>
        <v>999166.19762500282</v>
      </c>
      <c r="M111" s="2">
        <f t="shared" ca="1" si="35"/>
        <v>0</v>
      </c>
      <c r="N111" s="2">
        <f t="shared" ca="1" si="36"/>
        <v>0</v>
      </c>
      <c r="O111" s="16">
        <f t="shared" ca="1" si="37"/>
        <v>0</v>
      </c>
      <c r="P111" s="11">
        <f t="shared" ca="1" si="42"/>
        <v>53241.877235950327</v>
      </c>
      <c r="Q111" s="2">
        <f t="shared" ca="1" si="43"/>
        <v>0</v>
      </c>
      <c r="R111" s="11">
        <f t="shared" ca="1" si="38"/>
        <v>426751.41432225122</v>
      </c>
      <c r="W111" s="5">
        <f t="shared" ca="1" si="39"/>
        <v>1.1733333333333373</v>
      </c>
      <c r="Y111" s="12">
        <f t="shared" ca="1" si="44"/>
        <v>-71000</v>
      </c>
      <c r="Z111" s="12">
        <f t="shared" ca="1" si="45"/>
        <v>-65627.367141396317</v>
      </c>
      <c r="AA111" s="2">
        <f t="shared" ca="1" si="46"/>
        <v>290124.04718085489</v>
      </c>
      <c r="AB111" s="2">
        <f t="shared" ca="1" si="51"/>
        <v>290124.04718085489</v>
      </c>
    </row>
    <row r="112" spans="4:28" x14ac:dyDescent="0.25">
      <c r="D112" s="4">
        <v>105</v>
      </c>
      <c r="E112" s="2">
        <f t="shared" ca="1" si="47"/>
        <v>847</v>
      </c>
      <c r="F112" s="5">
        <f t="shared" ca="1" si="49"/>
        <v>1.236250000000009</v>
      </c>
      <c r="G112" s="2">
        <f t="shared" ca="1" si="31"/>
        <v>1047.1037500000075</v>
      </c>
      <c r="H112" s="6">
        <f t="shared" ca="1" si="48"/>
        <v>28.000000000000007</v>
      </c>
      <c r="I112" s="5">
        <f t="shared" ca="1" si="50"/>
        <v>-0.13750000000000195</v>
      </c>
      <c r="J112" s="13">
        <f t="shared" ca="1" si="33"/>
        <v>0</v>
      </c>
      <c r="K112" s="2">
        <f t="shared" ca="1" si="34"/>
        <v>0</v>
      </c>
      <c r="L112" s="11">
        <f t="shared" ca="1" si="41"/>
        <v>999166.19762500282</v>
      </c>
      <c r="M112" s="2">
        <f t="shared" ca="1" si="35"/>
        <v>0</v>
      </c>
      <c r="N112" s="2">
        <f t="shared" ca="1" si="36"/>
        <v>0</v>
      </c>
      <c r="O112" s="16">
        <f t="shared" ca="1" si="37"/>
        <v>0</v>
      </c>
      <c r="P112" s="11">
        <f t="shared" ca="1" si="42"/>
        <v>53241.877235950327</v>
      </c>
      <c r="Q112" s="2">
        <f t="shared" ca="1" si="43"/>
        <v>0</v>
      </c>
      <c r="R112" s="11">
        <f t="shared" ca="1" si="38"/>
        <v>426751.41432225122</v>
      </c>
      <c r="W112" s="5">
        <f t="shared" ca="1" si="39"/>
        <v>1.175000000000004</v>
      </c>
      <c r="Y112" s="12">
        <f t="shared" ca="1" si="44"/>
        <v>-71000</v>
      </c>
      <c r="Z112" s="12">
        <f t="shared" ca="1" si="45"/>
        <v>-65627.367141396317</v>
      </c>
      <c r="AA112" s="2">
        <f t="shared" ca="1" si="46"/>
        <v>290124.04718085489</v>
      </c>
      <c r="AB112" s="2">
        <f t="shared" ca="1" si="51"/>
        <v>290124.04718085489</v>
      </c>
    </row>
    <row r="113" spans="4:28" x14ac:dyDescent="0.25">
      <c r="D113" s="4">
        <v>106</v>
      </c>
      <c r="E113" s="2">
        <f t="shared" ca="1" si="47"/>
        <v>847</v>
      </c>
      <c r="F113" s="5">
        <f t="shared" ca="1" si="49"/>
        <v>1.238500000000009</v>
      </c>
      <c r="G113" s="2">
        <f t="shared" ca="1" si="31"/>
        <v>1049.0095000000076</v>
      </c>
      <c r="H113" s="6">
        <f t="shared" ca="1" si="48"/>
        <v>28.000000000000007</v>
      </c>
      <c r="I113" s="5">
        <f t="shared" ca="1" si="50"/>
        <v>-0.14833333333333529</v>
      </c>
      <c r="J113" s="13">
        <f t="shared" ca="1" si="33"/>
        <v>0</v>
      </c>
      <c r="K113" s="2">
        <f t="shared" ca="1" si="34"/>
        <v>0</v>
      </c>
      <c r="L113" s="11">
        <f t="shared" ca="1" si="41"/>
        <v>999166.19762500282</v>
      </c>
      <c r="M113" s="2">
        <f ca="1">K113*0.338</f>
        <v>0</v>
      </c>
      <c r="N113" s="2">
        <f ca="1">(K113-(J113*500))*0.2</f>
        <v>0</v>
      </c>
      <c r="O113" s="16">
        <f ca="1">(K113-(J113*500))*0.1196</f>
        <v>0</v>
      </c>
      <c r="P113" s="11">
        <f t="shared" ca="1" si="42"/>
        <v>53241.877235950327</v>
      </c>
      <c r="Q113" s="2">
        <f t="shared" ca="1" si="43"/>
        <v>0</v>
      </c>
      <c r="R113" s="11">
        <f ca="1">R112+Q113</f>
        <v>426751.41432225122</v>
      </c>
      <c r="W113" s="5">
        <f t="shared" ca="1" si="39"/>
        <v>1.1766666666666707</v>
      </c>
      <c r="Y113" s="12">
        <f t="shared" ca="1" si="44"/>
        <v>-71000</v>
      </c>
      <c r="Z113" s="12">
        <f t="shared" ca="1" si="45"/>
        <v>-65627.367141396317</v>
      </c>
      <c r="AA113" s="2">
        <f t="shared" ca="1" si="46"/>
        <v>290124.04718085489</v>
      </c>
      <c r="AB113" s="2">
        <f t="shared" ca="1" si="51"/>
        <v>290124.04718085489</v>
      </c>
    </row>
    <row r="114" spans="4:28" x14ac:dyDescent="0.25">
      <c r="D114" s="4">
        <v>107</v>
      </c>
      <c r="E114" s="2">
        <f t="shared" ca="1" si="47"/>
        <v>847</v>
      </c>
      <c r="F114" s="5">
        <f t="shared" ca="1" si="49"/>
        <v>1.2407500000000091</v>
      </c>
      <c r="G114" s="2">
        <f t="shared" ca="1" si="31"/>
        <v>1050.9152500000077</v>
      </c>
      <c r="H114" s="6">
        <f t="shared" ca="1" si="48"/>
        <v>28.000000000000007</v>
      </c>
      <c r="I114" s="5">
        <f t="shared" ca="1" si="50"/>
        <v>-0.15916666666666862</v>
      </c>
      <c r="J114" s="13">
        <f t="shared" ca="1" si="33"/>
        <v>0</v>
      </c>
      <c r="K114" s="2">
        <f t="shared" ca="1" si="34"/>
        <v>0</v>
      </c>
      <c r="L114" s="11">
        <f t="shared" ca="1" si="41"/>
        <v>999166.19762500282</v>
      </c>
      <c r="M114" s="2">
        <f ca="1">K114*0.338</f>
        <v>0</v>
      </c>
      <c r="N114" s="2">
        <f ca="1">(K114-(J114*500))*0.2</f>
        <v>0</v>
      </c>
      <c r="O114" s="16">
        <f ca="1">(K114-(J114*500))*0.1196</f>
        <v>0</v>
      </c>
      <c r="P114" s="11">
        <f t="shared" ca="1" si="42"/>
        <v>53241.877235950327</v>
      </c>
      <c r="Q114" s="2">
        <f t="shared" ca="1" si="43"/>
        <v>0</v>
      </c>
      <c r="R114" s="11">
        <f ca="1">R113+Q114</f>
        <v>426751.41432225122</v>
      </c>
      <c r="W114" s="5">
        <f t="shared" ca="1" si="39"/>
        <v>1.1783333333333375</v>
      </c>
      <c r="Y114" s="12">
        <f t="shared" ca="1" si="44"/>
        <v>-71000</v>
      </c>
      <c r="Z114" s="12">
        <f t="shared" ca="1" si="45"/>
        <v>-65627.367141396317</v>
      </c>
      <c r="AA114" s="2">
        <f t="shared" ca="1" si="46"/>
        <v>290124.04718085489</v>
      </c>
      <c r="AB114" s="2">
        <f t="shared" ca="1" si="51"/>
        <v>290124.04718085489</v>
      </c>
    </row>
    <row r="115" spans="4:28" x14ac:dyDescent="0.25">
      <c r="D115" s="4">
        <v>108</v>
      </c>
      <c r="E115" s="2">
        <f t="shared" ca="1" si="47"/>
        <v>847</v>
      </c>
      <c r="F115" s="5">
        <f t="shared" ca="1" si="49"/>
        <v>1.2430000000000092</v>
      </c>
      <c r="G115" s="2">
        <f t="shared" ca="1" si="31"/>
        <v>1052.8210000000079</v>
      </c>
      <c r="H115" s="6">
        <f t="shared" ca="1" si="48"/>
        <v>28.000000000000007</v>
      </c>
      <c r="I115" s="5">
        <f t="shared" ca="1" si="50"/>
        <v>-0.17000000000000196</v>
      </c>
      <c r="J115" s="13">
        <f t="shared" ca="1" si="33"/>
        <v>0</v>
      </c>
      <c r="K115" s="2">
        <f t="shared" ca="1" si="34"/>
        <v>0</v>
      </c>
      <c r="L115" s="11">
        <f t="shared" ca="1" si="41"/>
        <v>999166.19762500282</v>
      </c>
      <c r="M115" s="2">
        <f t="shared" ref="M115:M118" ca="1" si="52">K115*0.338</f>
        <v>0</v>
      </c>
      <c r="N115" s="2">
        <f t="shared" ref="N115:N118" ca="1" si="53">(K115-(J115*500))*0.2</f>
        <v>0</v>
      </c>
      <c r="O115" s="16">
        <f t="shared" ref="O115:O118" ca="1" si="54">(K115-(J115*500))*0.1196</f>
        <v>0</v>
      </c>
      <c r="P115" s="11">
        <f t="shared" ca="1" si="42"/>
        <v>53241.877235950327</v>
      </c>
      <c r="Q115" s="2">
        <f t="shared" ca="1" si="43"/>
        <v>0</v>
      </c>
      <c r="R115" s="11">
        <f t="shared" ref="R115:R118" ca="1" si="55">R114+Q115</f>
        <v>426751.41432225122</v>
      </c>
      <c r="W115" s="5">
        <f t="shared" ca="1" si="39"/>
        <v>1.1800000000000042</v>
      </c>
      <c r="Y115" s="12">
        <f t="shared" ca="1" si="44"/>
        <v>-71000</v>
      </c>
      <c r="Z115" s="12">
        <f t="shared" ca="1" si="45"/>
        <v>-65627.367141396317</v>
      </c>
      <c r="AA115" s="2">
        <f t="shared" ca="1" si="46"/>
        <v>290124.04718085489</v>
      </c>
      <c r="AB115" s="2">
        <f t="shared" ca="1" si="51"/>
        <v>290124.04718085489</v>
      </c>
    </row>
    <row r="116" spans="4:28" x14ac:dyDescent="0.25">
      <c r="D116" s="4">
        <v>109</v>
      </c>
      <c r="E116" s="2">
        <f t="shared" ca="1" si="47"/>
        <v>847</v>
      </c>
      <c r="F116" s="5">
        <f t="shared" ca="1" si="49"/>
        <v>1.2452500000000093</v>
      </c>
      <c r="G116" s="2">
        <f t="shared" ca="1" si="31"/>
        <v>1054.7267500000078</v>
      </c>
      <c r="H116" s="6">
        <f t="shared" ca="1" si="48"/>
        <v>28.000000000000007</v>
      </c>
      <c r="I116" s="5">
        <f t="shared" ca="1" si="50"/>
        <v>-0.18083333333333529</v>
      </c>
      <c r="J116" s="13">
        <f t="shared" ca="1" si="33"/>
        <v>0</v>
      </c>
      <c r="K116" s="2">
        <f t="shared" ca="1" si="34"/>
        <v>0</v>
      </c>
      <c r="L116" s="11">
        <f t="shared" ca="1" si="41"/>
        <v>999166.19762500282</v>
      </c>
      <c r="M116" s="2">
        <f t="shared" ca="1" si="52"/>
        <v>0</v>
      </c>
      <c r="N116" s="2">
        <f t="shared" ca="1" si="53"/>
        <v>0</v>
      </c>
      <c r="O116" s="16">
        <f t="shared" ca="1" si="54"/>
        <v>0</v>
      </c>
      <c r="P116" s="11">
        <f t="shared" ca="1" si="42"/>
        <v>53241.877235950327</v>
      </c>
      <c r="Q116" s="2">
        <f t="shared" ca="1" si="43"/>
        <v>0</v>
      </c>
      <c r="R116" s="11">
        <f t="shared" ca="1" si="55"/>
        <v>426751.41432225122</v>
      </c>
      <c r="W116" s="5">
        <f t="shared" ca="1" si="39"/>
        <v>1.1816666666666709</v>
      </c>
      <c r="Y116" s="12">
        <f t="shared" ca="1" si="44"/>
        <v>-71000</v>
      </c>
      <c r="Z116" s="12">
        <f t="shared" ca="1" si="45"/>
        <v>-65627.367141396317</v>
      </c>
      <c r="AA116" s="2">
        <f t="shared" ca="1" si="46"/>
        <v>290124.04718085489</v>
      </c>
      <c r="AB116" s="2">
        <f t="shared" ca="1" si="51"/>
        <v>290124.04718085489</v>
      </c>
    </row>
    <row r="117" spans="4:28" x14ac:dyDescent="0.25">
      <c r="D117" s="4">
        <v>110</v>
      </c>
      <c r="E117" s="2">
        <f t="shared" ca="1" si="47"/>
        <v>847</v>
      </c>
      <c r="F117" s="5">
        <f t="shared" ca="1" si="49"/>
        <v>1.2475000000000094</v>
      </c>
      <c r="G117" s="2">
        <f t="shared" ca="1" si="31"/>
        <v>1056.6325000000079</v>
      </c>
      <c r="H117" s="6">
        <f t="shared" ca="1" si="48"/>
        <v>28.000000000000007</v>
      </c>
      <c r="I117" s="5">
        <f t="shared" ca="1" si="50"/>
        <v>-0.19166666666666862</v>
      </c>
      <c r="J117" s="13">
        <f t="shared" ca="1" si="33"/>
        <v>0</v>
      </c>
      <c r="K117" s="2">
        <f t="shared" ca="1" si="34"/>
        <v>0</v>
      </c>
      <c r="L117" s="11">
        <f t="shared" ca="1" si="41"/>
        <v>999166.19762500282</v>
      </c>
      <c r="M117" s="2">
        <f t="shared" ca="1" si="52"/>
        <v>0</v>
      </c>
      <c r="N117" s="2">
        <f t="shared" ca="1" si="53"/>
        <v>0</v>
      </c>
      <c r="O117" s="16">
        <f t="shared" ca="1" si="54"/>
        <v>0</v>
      </c>
      <c r="P117" s="11">
        <f t="shared" ca="1" si="42"/>
        <v>53241.877235950327</v>
      </c>
      <c r="Q117" s="2">
        <f t="shared" ca="1" si="43"/>
        <v>0</v>
      </c>
      <c r="R117" s="11">
        <f t="shared" ca="1" si="55"/>
        <v>426751.41432225122</v>
      </c>
      <c r="W117" s="5">
        <f t="shared" ca="1" si="39"/>
        <v>1.1833333333333376</v>
      </c>
      <c r="Y117" s="12">
        <f t="shared" ca="1" si="44"/>
        <v>-71000</v>
      </c>
      <c r="Z117" s="12">
        <f t="shared" ca="1" si="45"/>
        <v>-65627.367141396317</v>
      </c>
      <c r="AA117" s="2">
        <f t="shared" ca="1" si="46"/>
        <v>290124.04718085489</v>
      </c>
      <c r="AB117" s="2">
        <f t="shared" ca="1" si="51"/>
        <v>290124.04718085489</v>
      </c>
    </row>
    <row r="118" spans="4:28" x14ac:dyDescent="0.25">
      <c r="D118" s="4">
        <v>111</v>
      </c>
      <c r="E118" s="2">
        <f t="shared" ca="1" si="47"/>
        <v>847</v>
      </c>
      <c r="F118" s="5">
        <f t="shared" ca="1" si="49"/>
        <v>1.2497500000000095</v>
      </c>
      <c r="G118" s="2">
        <f t="shared" ca="1" si="31"/>
        <v>1058.538250000008</v>
      </c>
      <c r="H118" s="6">
        <f t="shared" ca="1" si="48"/>
        <v>28.000000000000007</v>
      </c>
      <c r="I118" s="5">
        <f t="shared" ca="1" si="50"/>
        <v>-0.20250000000000196</v>
      </c>
      <c r="J118" s="13">
        <f t="shared" ca="1" si="33"/>
        <v>0</v>
      </c>
      <c r="K118" s="2">
        <f t="shared" ca="1" si="34"/>
        <v>0</v>
      </c>
      <c r="L118" s="11">
        <f t="shared" ca="1" si="41"/>
        <v>999166.19762500282</v>
      </c>
      <c r="M118" s="2">
        <f t="shared" ca="1" si="52"/>
        <v>0</v>
      </c>
      <c r="N118" s="2">
        <f t="shared" ca="1" si="53"/>
        <v>0</v>
      </c>
      <c r="O118" s="16">
        <f t="shared" ca="1" si="54"/>
        <v>0</v>
      </c>
      <c r="P118" s="11">
        <f t="shared" ca="1" si="42"/>
        <v>53241.877235950327</v>
      </c>
      <c r="Q118" s="2">
        <f t="shared" ca="1" si="43"/>
        <v>0</v>
      </c>
      <c r="R118" s="11">
        <f t="shared" ca="1" si="55"/>
        <v>426751.41432225122</v>
      </c>
      <c r="W118" s="5">
        <f t="shared" ca="1" si="39"/>
        <v>1.1850000000000043</v>
      </c>
      <c r="Y118" s="12">
        <f t="shared" ca="1" si="44"/>
        <v>-71000</v>
      </c>
      <c r="Z118" s="12">
        <f t="shared" ca="1" si="45"/>
        <v>-65627.367141396317</v>
      </c>
      <c r="AA118" s="2">
        <f t="shared" ca="1" si="46"/>
        <v>290124.04718085489</v>
      </c>
      <c r="AB118" s="2">
        <f t="shared" ca="1" si="51"/>
        <v>290124.04718085489</v>
      </c>
    </row>
    <row r="119" spans="4:28" x14ac:dyDescent="0.25">
      <c r="D119" s="4">
        <v>112</v>
      </c>
      <c r="E119" s="2">
        <f t="shared" ca="1" si="47"/>
        <v>847</v>
      </c>
      <c r="F119" s="5">
        <f t="shared" ca="1" si="49"/>
        <v>1.2520000000000095</v>
      </c>
      <c r="G119" s="2">
        <f t="shared" ca="1" si="31"/>
        <v>1060.4440000000081</v>
      </c>
      <c r="H119" s="6">
        <f t="shared" ca="1" si="48"/>
        <v>28.000000000000007</v>
      </c>
      <c r="I119" s="5">
        <f t="shared" ca="1" si="50"/>
        <v>-0.21333333333333529</v>
      </c>
      <c r="J119" s="13">
        <f t="shared" ca="1" si="33"/>
        <v>0</v>
      </c>
      <c r="K119" s="2">
        <f t="shared" ca="1" si="34"/>
        <v>0</v>
      </c>
      <c r="L119" s="11">
        <f t="shared" ca="1" si="41"/>
        <v>999166.19762500282</v>
      </c>
      <c r="M119" s="2">
        <f ca="1">K119*0.338</f>
        <v>0</v>
      </c>
      <c r="N119" s="2">
        <f ca="1">(K119-(J119*500))*0.2</f>
        <v>0</v>
      </c>
      <c r="O119" s="16">
        <f ca="1">(K119-(J119*500))*0.1196</f>
        <v>0</v>
      </c>
      <c r="P119" s="11">
        <f t="shared" ca="1" si="42"/>
        <v>53241.877235950327</v>
      </c>
      <c r="Q119" s="2">
        <f t="shared" ca="1" si="43"/>
        <v>0</v>
      </c>
      <c r="R119" s="11">
        <f ca="1">R118+Q119</f>
        <v>426751.41432225122</v>
      </c>
      <c r="W119" s="5">
        <f t="shared" ca="1" si="39"/>
        <v>1.186666666666671</v>
      </c>
      <c r="Y119" s="12">
        <f t="shared" ca="1" si="44"/>
        <v>-71000</v>
      </c>
      <c r="Z119" s="12">
        <f t="shared" ca="1" si="45"/>
        <v>-65627.367141396317</v>
      </c>
      <c r="AA119" s="2">
        <f t="shared" ca="1" si="46"/>
        <v>290124.04718085489</v>
      </c>
      <c r="AB119" s="2">
        <f t="shared" ca="1" si="51"/>
        <v>290124.04718085489</v>
      </c>
    </row>
    <row r="120" spans="4:28" x14ac:dyDescent="0.25">
      <c r="D120" s="4">
        <v>113</v>
      </c>
      <c r="E120" s="2">
        <f t="shared" ca="1" si="47"/>
        <v>847</v>
      </c>
      <c r="F120" s="5">
        <f t="shared" ca="1" si="49"/>
        <v>1.2542500000000096</v>
      </c>
      <c r="G120" s="2">
        <f t="shared" ca="1" si="31"/>
        <v>1062.3497500000083</v>
      </c>
      <c r="H120" s="6">
        <f t="shared" ca="1" si="48"/>
        <v>28.000000000000007</v>
      </c>
      <c r="I120" s="5">
        <f t="shared" ca="1" si="50"/>
        <v>-0.22416666666666862</v>
      </c>
      <c r="J120" s="13">
        <f t="shared" ca="1" si="33"/>
        <v>0</v>
      </c>
      <c r="K120" s="2">
        <f t="shared" ca="1" si="34"/>
        <v>0</v>
      </c>
      <c r="L120" s="11">
        <f t="shared" ca="1" si="41"/>
        <v>999166.19762500282</v>
      </c>
      <c r="M120" s="2">
        <f ca="1">K120*0.338</f>
        <v>0</v>
      </c>
      <c r="N120" s="2">
        <f ca="1">(K120-(J120*500))*0.2</f>
        <v>0</v>
      </c>
      <c r="O120" s="16">
        <f ca="1">(K120-(J120*500))*0.1196</f>
        <v>0</v>
      </c>
      <c r="P120" s="11">
        <f t="shared" ca="1" si="42"/>
        <v>53241.877235950327</v>
      </c>
      <c r="Q120" s="2">
        <f t="shared" ca="1" si="43"/>
        <v>0</v>
      </c>
      <c r="R120" s="11">
        <f ca="1">R119+Q120</f>
        <v>426751.41432225122</v>
      </c>
      <c r="W120" s="5">
        <f t="shared" ca="1" si="39"/>
        <v>1.1883333333333377</v>
      </c>
      <c r="Y120" s="12">
        <f t="shared" ca="1" si="44"/>
        <v>-71000</v>
      </c>
      <c r="Z120" s="12">
        <f t="shared" ca="1" si="45"/>
        <v>-65627.367141396317</v>
      </c>
      <c r="AA120" s="2">
        <f t="shared" ca="1" si="46"/>
        <v>290124.04718085489</v>
      </c>
      <c r="AB120" s="2">
        <f t="shared" ca="1" si="51"/>
        <v>290124.04718085489</v>
      </c>
    </row>
    <row r="121" spans="4:28" x14ac:dyDescent="0.25">
      <c r="D121" s="4">
        <v>114</v>
      </c>
      <c r="E121" s="2">
        <f t="shared" ca="1" si="47"/>
        <v>847</v>
      </c>
      <c r="F121" s="5">
        <f t="shared" ca="1" si="49"/>
        <v>1.2565000000000097</v>
      </c>
      <c r="G121" s="2">
        <f t="shared" ca="1" si="31"/>
        <v>1064.2555000000082</v>
      </c>
      <c r="H121" s="6">
        <f t="shared" ca="1" si="48"/>
        <v>28.000000000000007</v>
      </c>
      <c r="I121" s="5">
        <f t="shared" ca="1" si="50"/>
        <v>-0.23500000000000196</v>
      </c>
      <c r="J121" s="13">
        <f t="shared" ca="1" si="33"/>
        <v>0</v>
      </c>
      <c r="K121" s="2">
        <f t="shared" ca="1" si="34"/>
        <v>0</v>
      </c>
      <c r="L121" s="11">
        <f t="shared" ca="1" si="41"/>
        <v>999166.19762500282</v>
      </c>
      <c r="M121" s="2">
        <f t="shared" ref="M121:M122" ca="1" si="56">K121*0.338</f>
        <v>0</v>
      </c>
      <c r="N121" s="2">
        <f t="shared" ref="N121:N122" ca="1" si="57">(K121-(J121*500))*0.2</f>
        <v>0</v>
      </c>
      <c r="O121" s="16">
        <f t="shared" ref="O121:O122" ca="1" si="58">(K121-(J121*500))*0.1196</f>
        <v>0</v>
      </c>
      <c r="P121" s="11">
        <f t="shared" ca="1" si="42"/>
        <v>53241.877235950327</v>
      </c>
      <c r="Q121" s="2">
        <f t="shared" ca="1" si="43"/>
        <v>0</v>
      </c>
      <c r="R121" s="11">
        <f t="shared" ref="R121:R122" ca="1" si="59">R120+Q121</f>
        <v>426751.41432225122</v>
      </c>
      <c r="W121" s="5">
        <f t="shared" ca="1" si="39"/>
        <v>1.1900000000000044</v>
      </c>
      <c r="Y121" s="12">
        <f t="shared" ca="1" si="44"/>
        <v>-71000</v>
      </c>
      <c r="Z121" s="12">
        <f t="shared" ca="1" si="45"/>
        <v>-65627.367141396317</v>
      </c>
      <c r="AA121" s="2">
        <f t="shared" ca="1" si="46"/>
        <v>290124.04718085489</v>
      </c>
      <c r="AB121" s="2">
        <f t="shared" ca="1" si="51"/>
        <v>290124.04718085489</v>
      </c>
    </row>
    <row r="122" spans="4:28" x14ac:dyDescent="0.25">
      <c r="D122" s="4">
        <v>115</v>
      </c>
      <c r="E122" s="2">
        <f t="shared" ca="1" si="47"/>
        <v>847</v>
      </c>
      <c r="F122" s="5">
        <f t="shared" ref="F122:F126" ca="1" si="60">F121+$B$10/12</f>
        <v>1.2587500000000098</v>
      </c>
      <c r="G122" s="2">
        <f t="shared" ref="G122:G127" ca="1" si="61">E122*F122</f>
        <v>1066.1612500000083</v>
      </c>
      <c r="H122" s="6">
        <f t="shared" ca="1" si="48"/>
        <v>28.000000000000007</v>
      </c>
      <c r="I122" s="5">
        <f t="shared" ref="I122:I126" ca="1" si="62">I121-$B$12/12</f>
        <v>-0.24583333333333529</v>
      </c>
      <c r="J122" s="13">
        <f t="shared" ref="J122:J127" ca="1" si="63">MAX(0,INT(H122*I122))</f>
        <v>0</v>
      </c>
      <c r="K122" s="2">
        <f t="shared" ref="K122:K127" ca="1" si="64">J122*G122</f>
        <v>0</v>
      </c>
      <c r="L122" s="11">
        <f t="shared" ref="L122:L127" ca="1" si="65">L121+K122</f>
        <v>999166.19762500282</v>
      </c>
      <c r="M122" s="2">
        <f t="shared" ca="1" si="56"/>
        <v>0</v>
      </c>
      <c r="N122" s="2">
        <f t="shared" ca="1" si="57"/>
        <v>0</v>
      </c>
      <c r="O122" s="16">
        <f t="shared" ca="1" si="58"/>
        <v>0</v>
      </c>
      <c r="P122" s="11">
        <f t="shared" ref="P122:P127" ca="1" si="66">P121+O122</f>
        <v>53241.877235950327</v>
      </c>
      <c r="Q122" s="2">
        <f t="shared" ref="Q122:Q127" ca="1" si="67">M122+N122</f>
        <v>0</v>
      </c>
      <c r="R122" s="11">
        <f t="shared" ca="1" si="59"/>
        <v>426751.41432225122</v>
      </c>
      <c r="W122" s="5">
        <f t="shared" ca="1" si="39"/>
        <v>1.1916666666666711</v>
      </c>
      <c r="Y122" s="12">
        <f t="shared" ca="1" si="44"/>
        <v>-71000</v>
      </c>
      <c r="Z122" s="12">
        <f t="shared" ca="1" si="45"/>
        <v>-65627.367141396317</v>
      </c>
      <c r="AA122" s="2">
        <f t="shared" ref="AA122:AA127" ca="1" si="68">R122+Y122+Z122</f>
        <v>290124.04718085489</v>
      </c>
      <c r="AB122" s="2">
        <f t="shared" ref="AB122:AB126" ca="1" si="69">AA122/POWER(1+$B$13/12,D122)</f>
        <v>290124.04718085489</v>
      </c>
    </row>
    <row r="123" spans="4:28" x14ac:dyDescent="0.25">
      <c r="D123" s="4">
        <v>116</v>
      </c>
      <c r="E123" s="2">
        <f t="shared" ca="1" si="47"/>
        <v>847</v>
      </c>
      <c r="F123" s="5">
        <f t="shared" ca="1" si="60"/>
        <v>1.2610000000000099</v>
      </c>
      <c r="G123" s="2">
        <f t="shared" ca="1" si="61"/>
        <v>1068.0670000000084</v>
      </c>
      <c r="H123" s="6">
        <f t="shared" ca="1" si="48"/>
        <v>28.000000000000007</v>
      </c>
      <c r="I123" s="5">
        <f t="shared" ca="1" si="62"/>
        <v>-0.2566666666666686</v>
      </c>
      <c r="J123" s="13">
        <f t="shared" ca="1" si="63"/>
        <v>0</v>
      </c>
      <c r="K123" s="2">
        <f t="shared" ca="1" si="64"/>
        <v>0</v>
      </c>
      <c r="L123" s="11">
        <f t="shared" ca="1" si="65"/>
        <v>999166.19762500282</v>
      </c>
      <c r="M123" s="2">
        <f t="shared" ref="M123:M126" ca="1" si="70">K123*0.338</f>
        <v>0</v>
      </c>
      <c r="N123" s="2">
        <f t="shared" ref="N123:N126" ca="1" si="71">(K123-(J123*500))*0.2</f>
        <v>0</v>
      </c>
      <c r="O123" s="16">
        <f t="shared" ref="O123:O126" ca="1" si="72">(K123-(J123*500))*0.1196</f>
        <v>0</v>
      </c>
      <c r="P123" s="11">
        <f t="shared" ca="1" si="66"/>
        <v>53241.877235950327</v>
      </c>
      <c r="Q123" s="2">
        <f t="shared" ca="1" si="67"/>
        <v>0</v>
      </c>
      <c r="R123" s="11">
        <f t="shared" ref="R123:R126" ca="1" si="73">R122+Q123</f>
        <v>426751.41432225122</v>
      </c>
      <c r="W123" s="5">
        <f t="shared" ca="1" si="39"/>
        <v>1.1933333333333378</v>
      </c>
      <c r="Y123" s="12">
        <f t="shared" ca="1" si="44"/>
        <v>-71000</v>
      </c>
      <c r="Z123" s="12">
        <f t="shared" ca="1" si="45"/>
        <v>-65627.367141396317</v>
      </c>
      <c r="AA123" s="2">
        <f t="shared" ca="1" si="68"/>
        <v>290124.04718085489</v>
      </c>
      <c r="AB123" s="2">
        <f t="shared" ca="1" si="69"/>
        <v>290124.04718085489</v>
      </c>
    </row>
    <row r="124" spans="4:28" x14ac:dyDescent="0.25">
      <c r="D124" s="4">
        <v>117</v>
      </c>
      <c r="E124" s="2">
        <f t="shared" ca="1" si="47"/>
        <v>847</v>
      </c>
      <c r="F124" s="5">
        <f t="shared" ca="1" si="60"/>
        <v>1.26325000000001</v>
      </c>
      <c r="G124" s="2">
        <f t="shared" ca="1" si="61"/>
        <v>1069.9727500000085</v>
      </c>
      <c r="H124" s="6">
        <f t="shared" ca="1" si="48"/>
        <v>28.000000000000007</v>
      </c>
      <c r="I124" s="5">
        <f t="shared" ca="1" si="62"/>
        <v>-0.26750000000000196</v>
      </c>
      <c r="J124" s="13">
        <f t="shared" ca="1" si="63"/>
        <v>0</v>
      </c>
      <c r="K124" s="2">
        <f t="shared" ca="1" si="64"/>
        <v>0</v>
      </c>
      <c r="L124" s="11">
        <f t="shared" ca="1" si="65"/>
        <v>999166.19762500282</v>
      </c>
      <c r="M124" s="2">
        <f t="shared" ca="1" si="70"/>
        <v>0</v>
      </c>
      <c r="N124" s="2">
        <f t="shared" ca="1" si="71"/>
        <v>0</v>
      </c>
      <c r="O124" s="16">
        <f t="shared" ca="1" si="72"/>
        <v>0</v>
      </c>
      <c r="P124" s="11">
        <f t="shared" ca="1" si="66"/>
        <v>53241.877235950327</v>
      </c>
      <c r="Q124" s="2">
        <f t="shared" ca="1" si="67"/>
        <v>0</v>
      </c>
      <c r="R124" s="11">
        <f t="shared" ca="1" si="73"/>
        <v>426751.41432225122</v>
      </c>
      <c r="W124" s="5">
        <f t="shared" ca="1" si="39"/>
        <v>1.1950000000000045</v>
      </c>
      <c r="Y124" s="12">
        <f t="shared" ca="1" si="44"/>
        <v>-71000</v>
      </c>
      <c r="Z124" s="12">
        <f t="shared" ca="1" si="45"/>
        <v>-65627.367141396317</v>
      </c>
      <c r="AA124" s="2">
        <f t="shared" ca="1" si="68"/>
        <v>290124.04718085489</v>
      </c>
      <c r="AB124" s="2">
        <f t="shared" ca="1" si="69"/>
        <v>290124.04718085489</v>
      </c>
    </row>
    <row r="125" spans="4:28" x14ac:dyDescent="0.25">
      <c r="D125" s="4">
        <v>118</v>
      </c>
      <c r="E125" s="2">
        <f t="shared" ca="1" si="47"/>
        <v>847</v>
      </c>
      <c r="F125" s="5">
        <f t="shared" ca="1" si="60"/>
        <v>1.2655000000000101</v>
      </c>
      <c r="G125" s="2">
        <f t="shared" ca="1" si="61"/>
        <v>1071.8785000000084</v>
      </c>
      <c r="H125" s="6">
        <f t="shared" ca="1" si="48"/>
        <v>28.000000000000007</v>
      </c>
      <c r="I125" s="5">
        <f t="shared" ca="1" si="62"/>
        <v>-0.27833333333333532</v>
      </c>
      <c r="J125" s="13">
        <f t="shared" ca="1" si="63"/>
        <v>0</v>
      </c>
      <c r="K125" s="2">
        <f t="shared" ca="1" si="64"/>
        <v>0</v>
      </c>
      <c r="L125" s="11">
        <f t="shared" ca="1" si="65"/>
        <v>999166.19762500282</v>
      </c>
      <c r="M125" s="2">
        <f t="shared" ca="1" si="70"/>
        <v>0</v>
      </c>
      <c r="N125" s="2">
        <f t="shared" ca="1" si="71"/>
        <v>0</v>
      </c>
      <c r="O125" s="16">
        <f t="shared" ca="1" si="72"/>
        <v>0</v>
      </c>
      <c r="P125" s="11">
        <f t="shared" ca="1" si="66"/>
        <v>53241.877235950327</v>
      </c>
      <c r="Q125" s="2">
        <f t="shared" ca="1" si="67"/>
        <v>0</v>
      </c>
      <c r="R125" s="11">
        <f t="shared" ca="1" si="73"/>
        <v>426751.41432225122</v>
      </c>
      <c r="W125" s="5">
        <f t="shared" ca="1" si="39"/>
        <v>1.1966666666666712</v>
      </c>
      <c r="Y125" s="12">
        <f t="shared" ca="1" si="44"/>
        <v>-71000</v>
      </c>
      <c r="Z125" s="12">
        <f t="shared" ca="1" si="45"/>
        <v>-65627.367141396317</v>
      </c>
      <c r="AA125" s="2">
        <f t="shared" ca="1" si="68"/>
        <v>290124.04718085489</v>
      </c>
      <c r="AB125" s="2">
        <f t="shared" ca="1" si="69"/>
        <v>290124.04718085489</v>
      </c>
    </row>
    <row r="126" spans="4:28" x14ac:dyDescent="0.25">
      <c r="D126" s="4">
        <v>119</v>
      </c>
      <c r="E126" s="2">
        <f t="shared" ca="1" si="47"/>
        <v>847</v>
      </c>
      <c r="F126" s="5">
        <f t="shared" ca="1" si="60"/>
        <v>1.2677500000000101</v>
      </c>
      <c r="G126" s="2">
        <f t="shared" ca="1" si="61"/>
        <v>1073.7842500000086</v>
      </c>
      <c r="H126" s="6">
        <f t="shared" ca="1" si="48"/>
        <v>28.000000000000007</v>
      </c>
      <c r="I126" s="5">
        <f t="shared" ca="1" si="62"/>
        <v>-0.28916666666666868</v>
      </c>
      <c r="J126" s="13">
        <f t="shared" ca="1" si="63"/>
        <v>0</v>
      </c>
      <c r="K126" s="2">
        <f t="shared" ca="1" si="64"/>
        <v>0</v>
      </c>
      <c r="L126" s="11">
        <f t="shared" ca="1" si="65"/>
        <v>999166.19762500282</v>
      </c>
      <c r="M126" s="2">
        <f t="shared" ca="1" si="70"/>
        <v>0</v>
      </c>
      <c r="N126" s="2">
        <f t="shared" ca="1" si="71"/>
        <v>0</v>
      </c>
      <c r="O126" s="16">
        <f t="shared" ca="1" si="72"/>
        <v>0</v>
      </c>
      <c r="P126" s="11">
        <f t="shared" ca="1" si="66"/>
        <v>53241.877235950327</v>
      </c>
      <c r="Q126" s="2">
        <f t="shared" ca="1" si="67"/>
        <v>0</v>
      </c>
      <c r="R126" s="11">
        <f t="shared" ca="1" si="73"/>
        <v>426751.41432225122</v>
      </c>
      <c r="W126" s="5">
        <f t="shared" ca="1" si="39"/>
        <v>1.1983333333333379</v>
      </c>
      <c r="Y126" s="12">
        <f t="shared" ca="1" si="44"/>
        <v>-71000</v>
      </c>
      <c r="Z126" s="12">
        <f t="shared" ca="1" si="45"/>
        <v>-65627.367141396317</v>
      </c>
      <c r="AA126" s="2">
        <f t="shared" ca="1" si="68"/>
        <v>290124.04718085489</v>
      </c>
      <c r="AB126" s="2">
        <f t="shared" ca="1" si="69"/>
        <v>290124.04718085489</v>
      </c>
    </row>
    <row r="127" spans="4:28" x14ac:dyDescent="0.25">
      <c r="D127" s="4">
        <v>120</v>
      </c>
      <c r="E127" s="2">
        <f t="shared" ca="1" si="47"/>
        <v>847</v>
      </c>
      <c r="F127" s="5">
        <f ca="1">F126+$B$10/12</f>
        <v>1.2700000000000102</v>
      </c>
      <c r="G127" s="2">
        <f t="shared" ca="1" si="61"/>
        <v>1075.6900000000087</v>
      </c>
      <c r="H127" s="6">
        <f t="shared" ca="1" si="48"/>
        <v>28.000000000000007</v>
      </c>
      <c r="I127" s="5">
        <f ca="1">I126-$B$12/12</f>
        <v>-0.30000000000000204</v>
      </c>
      <c r="J127" s="13">
        <f t="shared" ca="1" si="63"/>
        <v>0</v>
      </c>
      <c r="K127" s="2">
        <f t="shared" ca="1" si="64"/>
        <v>0</v>
      </c>
      <c r="L127" s="11">
        <f t="shared" ca="1" si="65"/>
        <v>999166.19762500282</v>
      </c>
      <c r="M127" s="2">
        <f ca="1">K127*0.338</f>
        <v>0</v>
      </c>
      <c r="N127" s="2">
        <f ca="1">(K127-(J127*500))*0.2</f>
        <v>0</v>
      </c>
      <c r="O127" s="16">
        <f ca="1">(K127-(J127*500))*0.1196</f>
        <v>0</v>
      </c>
      <c r="P127" s="11">
        <f t="shared" ca="1" si="66"/>
        <v>53241.877235950327</v>
      </c>
      <c r="Q127" s="2">
        <f t="shared" ca="1" si="67"/>
        <v>0</v>
      </c>
      <c r="R127" s="11">
        <f ca="1">R126+Q127</f>
        <v>426751.41432225122</v>
      </c>
      <c r="W127" s="5">
        <f t="shared" ca="1" si="39"/>
        <v>1.2000000000000046</v>
      </c>
      <c r="Y127" s="12">
        <f t="shared" ca="1" si="44"/>
        <v>-71000</v>
      </c>
      <c r="Z127" s="12">
        <f t="shared" ca="1" si="45"/>
        <v>-65627.367141396317</v>
      </c>
      <c r="AA127" s="2">
        <f t="shared" ca="1" si="68"/>
        <v>290124.04718085489</v>
      </c>
      <c r="AB127" s="2">
        <f ca="1">AA127/POWER(1+$B$13/12,D127)</f>
        <v>290124.04718085489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7E8B0-11B3-4AA5-A125-FA953100ED50}">
  <sheetPr>
    <tabColor theme="5" tint="0.79998168889431442"/>
  </sheetPr>
  <dimension ref="A1:AB127"/>
  <sheetViews>
    <sheetView showGridLines="0" zoomScale="90" zoomScaleNormal="90" workbookViewId="0">
      <selection activeCell="A11" sqref="A11"/>
    </sheetView>
  </sheetViews>
  <sheetFormatPr defaultRowHeight="15" x14ac:dyDescent="0.25"/>
  <cols>
    <col min="1" max="1" width="16.42578125" customWidth="1"/>
    <col min="2" max="2" width="13.140625" customWidth="1"/>
    <col min="3" max="3" width="5" customWidth="1"/>
    <col min="6" max="6" width="9.7109375" customWidth="1"/>
    <col min="7" max="7" width="8.42578125" customWidth="1"/>
    <col min="9" max="9" width="9" customWidth="1"/>
    <col min="11" max="11" width="10.7109375" customWidth="1"/>
    <col min="12" max="12" width="12.5703125" customWidth="1"/>
    <col min="18" max="18" width="12" customWidth="1"/>
    <col min="19" max="19" width="10.42578125" bestFit="1" customWidth="1"/>
    <col min="20" max="20" width="10.28515625" bestFit="1" customWidth="1"/>
    <col min="24" max="24" width="10.140625" customWidth="1"/>
    <col min="25" max="26" width="13.42578125" customWidth="1"/>
    <col min="27" max="27" width="12.7109375" customWidth="1"/>
    <col min="28" max="28" width="13.42578125" customWidth="1"/>
  </cols>
  <sheetData>
    <row r="1" spans="1:28" ht="30" x14ac:dyDescent="0.25">
      <c r="B1" s="23" t="s">
        <v>71</v>
      </c>
      <c r="D1" s="35">
        <v>1</v>
      </c>
      <c r="E1" s="35">
        <v>2</v>
      </c>
      <c r="F1" s="35">
        <v>3</v>
      </c>
      <c r="G1" s="35">
        <v>4</v>
      </c>
      <c r="H1" s="35">
        <v>5</v>
      </c>
      <c r="I1" s="35">
        <v>6</v>
      </c>
      <c r="J1" s="35">
        <v>7</v>
      </c>
      <c r="K1" s="35">
        <v>8</v>
      </c>
      <c r="L1" s="35">
        <v>9</v>
      </c>
      <c r="M1" s="35">
        <v>10</v>
      </c>
      <c r="N1" s="35">
        <v>11</v>
      </c>
      <c r="O1" s="35">
        <v>12</v>
      </c>
      <c r="P1" s="35">
        <v>13</v>
      </c>
      <c r="Q1" s="35">
        <v>14</v>
      </c>
      <c r="R1" s="35">
        <v>15</v>
      </c>
      <c r="S1" s="35">
        <v>16</v>
      </c>
      <c r="T1" s="35">
        <v>17</v>
      </c>
      <c r="U1" s="35">
        <v>18</v>
      </c>
      <c r="V1" s="35">
        <v>19</v>
      </c>
      <c r="W1" s="35">
        <v>20</v>
      </c>
      <c r="X1" s="35">
        <v>21</v>
      </c>
      <c r="Y1" s="35">
        <v>22</v>
      </c>
      <c r="Z1" s="35">
        <v>23</v>
      </c>
      <c r="AA1" s="35">
        <v>24</v>
      </c>
      <c r="AB1" s="35">
        <v>25</v>
      </c>
    </row>
    <row r="2" spans="1:28" x14ac:dyDescent="0.25">
      <c r="A2" s="3" t="s">
        <v>12</v>
      </c>
      <c r="B2" s="24" cm="1">
        <f t="array" aca="1" ref="B2" ca="1">INDIRECT("Seaded!R"&amp;ROW()&amp;"C"&amp;MATCH($B$1,Seaded!$A$1:$J$1,0),0)</f>
        <v>11150</v>
      </c>
    </row>
    <row r="3" spans="1:28" x14ac:dyDescent="0.25">
      <c r="A3" s="3" t="s">
        <v>13</v>
      </c>
      <c r="B3" s="34" cm="1">
        <f t="array" aca="1" ref="B3" ca="1">INDIRECT("Seaded!R"&amp;ROW()&amp;"C"&amp;MATCH($B$1,Seaded!$A$1:$J$1,0),0)</f>
        <v>2.1999999999999999E-2</v>
      </c>
      <c r="D3" t="s">
        <v>26</v>
      </c>
      <c r="G3">
        <f ca="1">INT($B$2*$B$3*(B5-$B$4))</f>
        <v>36</v>
      </c>
    </row>
    <row r="4" spans="1:28" x14ac:dyDescent="0.25">
      <c r="A4" s="3" t="s">
        <v>15</v>
      </c>
      <c r="B4" s="26" cm="1">
        <f t="array" aca="1" ref="B4" ca="1">INDIRECT("Seaded!R"&amp;ROW()&amp;"C"&amp;MATCH($B$1,Seaded!$A$1:$J$1,0),0)</f>
        <v>0.16</v>
      </c>
      <c r="D4" t="s">
        <v>27</v>
      </c>
      <c r="G4">
        <f ca="1">INT($B$2*$B$3*(B6-$B$4))</f>
        <v>56</v>
      </c>
    </row>
    <row r="5" spans="1:28" x14ac:dyDescent="0.25">
      <c r="A5" s="3" t="s">
        <v>16</v>
      </c>
      <c r="B5" s="26" cm="1">
        <f t="array" aca="1" ref="B5" ca="1">INDIRECT("Seaded!R"&amp;ROW()&amp;"C"&amp;MATCH($B$1,Seaded!$A$1:$J$1,0),0)</f>
        <v>0.31</v>
      </c>
    </row>
    <row r="6" spans="1:28" x14ac:dyDescent="0.25">
      <c r="A6" s="3" t="s">
        <v>17</v>
      </c>
      <c r="B6" s="26" cm="1">
        <f t="array" aca="1" ref="B6" ca="1">INDIRECT("Seaded!R"&amp;ROW()&amp;"C"&amp;MATCH($B$1,Seaded!$A$1:$J$1,0),0)</f>
        <v>0.39</v>
      </c>
      <c r="E6" t="s">
        <v>28</v>
      </c>
      <c r="F6" t="s">
        <v>29</v>
      </c>
      <c r="G6" t="s">
        <v>31</v>
      </c>
      <c r="H6" t="s">
        <v>32</v>
      </c>
      <c r="I6" t="s">
        <v>33</v>
      </c>
      <c r="J6" s="13" t="s">
        <v>51</v>
      </c>
      <c r="K6" t="s">
        <v>35</v>
      </c>
      <c r="L6" s="10" t="s">
        <v>49</v>
      </c>
      <c r="M6" t="s">
        <v>9</v>
      </c>
      <c r="N6" t="s">
        <v>10</v>
      </c>
      <c r="O6" s="15" t="s">
        <v>48</v>
      </c>
      <c r="P6" s="10" t="s">
        <v>53</v>
      </c>
      <c r="Q6" t="s">
        <v>43</v>
      </c>
      <c r="R6" s="10" t="s">
        <v>50</v>
      </c>
      <c r="S6" t="s">
        <v>36</v>
      </c>
      <c r="T6" t="s">
        <v>37</v>
      </c>
      <c r="U6" t="s">
        <v>38</v>
      </c>
      <c r="V6" t="s">
        <v>39</v>
      </c>
      <c r="W6" t="s">
        <v>40</v>
      </c>
      <c r="X6" t="s">
        <v>41</v>
      </c>
      <c r="Y6" s="10" t="s">
        <v>57</v>
      </c>
      <c r="Z6" s="10" t="s">
        <v>58</v>
      </c>
      <c r="AA6" t="s">
        <v>42</v>
      </c>
      <c r="AB6" t="s">
        <v>45</v>
      </c>
    </row>
    <row r="7" spans="1:28" x14ac:dyDescent="0.25">
      <c r="A7" s="3" t="s">
        <v>18</v>
      </c>
      <c r="B7" s="27" cm="1">
        <f t="array" aca="1" ref="B7" ca="1">INDIRECT("Seaded!R"&amp;ROW()&amp;"C"&amp;MATCH($B$1,Seaded!$A$1:$J$1,0),0)</f>
        <v>514</v>
      </c>
      <c r="D7" s="4" t="s">
        <v>30</v>
      </c>
      <c r="E7" s="2">
        <f ca="1">$B$7</f>
        <v>514</v>
      </c>
      <c r="F7" s="5">
        <v>1</v>
      </c>
      <c r="G7" s="2">
        <f ca="1">E7*F7</f>
        <v>514</v>
      </c>
      <c r="H7">
        <v>0</v>
      </c>
      <c r="I7" s="5">
        <v>1</v>
      </c>
      <c r="J7">
        <f>MAX(0,INT(H7*I7))</f>
        <v>0</v>
      </c>
      <c r="K7" s="2">
        <f ca="1">J7*G7</f>
        <v>0</v>
      </c>
      <c r="L7" s="2"/>
      <c r="M7" s="2"/>
      <c r="N7" s="2"/>
      <c r="O7" s="16"/>
      <c r="P7" s="2"/>
      <c r="Q7" s="2"/>
      <c r="R7" s="2">
        <f ca="1">K7</f>
        <v>0</v>
      </c>
      <c r="S7" s="2"/>
      <c r="T7" s="2"/>
      <c r="U7" s="2"/>
      <c r="W7" s="5">
        <v>1</v>
      </c>
      <c r="Y7" s="2"/>
    </row>
    <row r="8" spans="1:28" x14ac:dyDescent="0.25">
      <c r="A8" s="3" t="s">
        <v>19</v>
      </c>
      <c r="B8" s="27" cm="1">
        <f t="array" aca="1" ref="B8" ca="1">INDIRECT("Seaded!R"&amp;ROW()&amp;"C"&amp;MATCH($B$1,Seaded!$A$1:$J$1,0),0)</f>
        <v>790</v>
      </c>
      <c r="D8" s="4">
        <v>1</v>
      </c>
      <c r="E8" s="2">
        <f t="shared" ref="E8:E13" ca="1" si="0">E7+($B$8-$B$7)/6</f>
        <v>560</v>
      </c>
      <c r="F8" s="5">
        <f t="shared" ref="F8:F39" ca="1" si="1">F7+$B$10/12</f>
        <v>1.0022500000000001</v>
      </c>
      <c r="G8" s="2">
        <f t="shared" ref="G8:G71" ca="1" si="2">E8*F8</f>
        <v>561.26</v>
      </c>
      <c r="H8" s="6">
        <f ca="1">H7+$G$3/6</f>
        <v>6</v>
      </c>
      <c r="I8" s="5">
        <f t="shared" ref="I8:I39" ca="1" si="3">I7-$B$12/12</f>
        <v>0.98916666666666664</v>
      </c>
      <c r="J8" s="13">
        <f t="shared" ref="J8:J71" ca="1" si="4">MAX(0,INT(H8*I8))</f>
        <v>5</v>
      </c>
      <c r="K8" s="2">
        <f t="shared" ref="K8:K71" ca="1" si="5">J8*G8</f>
        <v>2806.3</v>
      </c>
      <c r="L8" s="11">
        <f ca="1">L7+K8</f>
        <v>2806.3</v>
      </c>
      <c r="M8" s="2">
        <f t="shared" ref="M8:M71" ca="1" si="6">K8*0.338</f>
        <v>948.52940000000012</v>
      </c>
      <c r="N8" s="2">
        <f t="shared" ref="N8:N71" ca="1" si="7">(K8-(J8*500))*0.2</f>
        <v>61.260000000000041</v>
      </c>
      <c r="O8" s="16">
        <f t="shared" ref="O8:O71" ca="1" si="8">(K8-(J8*500))*0.1196</f>
        <v>36.63348000000002</v>
      </c>
      <c r="P8" s="11">
        <f ca="1">P7+O8</f>
        <v>36.63348000000002</v>
      </c>
      <c r="Q8" s="2">
        <f ca="1">M8+N8</f>
        <v>1009.7894000000001</v>
      </c>
      <c r="R8" s="11">
        <f t="shared" ref="R8:R71" ca="1" si="9">R7+Q8</f>
        <v>1009.7894000000001</v>
      </c>
      <c r="S8" s="2">
        <f ca="1">-$B$14/2</f>
        <v>-71000</v>
      </c>
      <c r="T8" s="2">
        <f t="shared" ref="T8:T13" ca="1" si="10">-$B$17*1.338*$B$2*$B$15/22/8/6</f>
        <v>-6836.3247443181799</v>
      </c>
      <c r="U8" s="2">
        <f t="shared" ref="U8:U19" ca="1" si="11">-$B$17*1.338*$B$18*$B$16/22/8/12</f>
        <v>-4005.7388636363635</v>
      </c>
      <c r="V8" s="2">
        <f ca="1">SUM(S8:U8)</f>
        <v>-81842.063607954537</v>
      </c>
      <c r="W8" s="5">
        <f t="shared" ref="W8:W71" ca="1" si="12">W7+$B$11/12</f>
        <v>1.0016666666666667</v>
      </c>
      <c r="X8" s="2">
        <f ca="1">V8*W8</f>
        <v>-81978.467047301136</v>
      </c>
      <c r="Y8" s="12">
        <f ca="1">Y7+S8</f>
        <v>-71000</v>
      </c>
      <c r="Z8" s="12">
        <f ca="1">Z7+F8*(T8+U8)</f>
        <v>-10866.458251072443</v>
      </c>
      <c r="AA8" s="2">
        <f ca="1">R8+Y8+Z8</f>
        <v>-80856.668851072449</v>
      </c>
      <c r="AB8" s="2">
        <f t="shared" ref="AB8:AB39" ca="1" si="13">AA8/POWER(1+$B$13/12,D8)</f>
        <v>-80856.668851072449</v>
      </c>
    </row>
    <row r="9" spans="1:28" x14ac:dyDescent="0.25">
      <c r="A9" s="3" t="s">
        <v>20</v>
      </c>
      <c r="B9" s="27" cm="1">
        <f t="array" aca="1" ref="B9" ca="1">INDIRECT("Seaded!R"&amp;ROW()&amp;"C"&amp;MATCH($B$1,Seaded!$A$1:$J$1,0),0)</f>
        <v>847</v>
      </c>
      <c r="D9" s="4">
        <v>2</v>
      </c>
      <c r="E9" s="2">
        <f t="shared" ca="1" si="0"/>
        <v>606</v>
      </c>
      <c r="F9" s="5">
        <f t="shared" ca="1" si="1"/>
        <v>1.0045000000000002</v>
      </c>
      <c r="G9" s="2">
        <f t="shared" ca="1" si="2"/>
        <v>608.72700000000009</v>
      </c>
      <c r="H9" s="6">
        <f t="shared" ref="H9:H13" ca="1" si="14">H8+$G$3/6</f>
        <v>12</v>
      </c>
      <c r="I9" s="5">
        <f t="shared" ca="1" si="3"/>
        <v>0.97833333333333328</v>
      </c>
      <c r="J9" s="13">
        <f t="shared" ca="1" si="4"/>
        <v>11</v>
      </c>
      <c r="K9" s="2">
        <f t="shared" ca="1" si="5"/>
        <v>6695.9970000000012</v>
      </c>
      <c r="L9" s="11">
        <f t="shared" ref="L9:L72" ca="1" si="15">L8+K9</f>
        <v>9502.2970000000023</v>
      </c>
      <c r="M9" s="2">
        <f t="shared" ca="1" si="6"/>
        <v>2263.2469860000006</v>
      </c>
      <c r="N9" s="2">
        <f t="shared" ca="1" si="7"/>
        <v>239.19940000000025</v>
      </c>
      <c r="O9" s="16">
        <f t="shared" ca="1" si="8"/>
        <v>143.04124120000014</v>
      </c>
      <c r="P9" s="11">
        <f t="shared" ref="P9:P72" ca="1" si="16">P8+O9</f>
        <v>179.67472120000016</v>
      </c>
      <c r="Q9" s="2">
        <f t="shared" ref="Q9:Q72" ca="1" si="17">M9+N9</f>
        <v>2502.446386000001</v>
      </c>
      <c r="R9" s="11">
        <f t="shared" ca="1" si="9"/>
        <v>3512.2357860000011</v>
      </c>
      <c r="S9" s="2"/>
      <c r="T9" s="2">
        <f t="shared" ca="1" si="10"/>
        <v>-6836.3247443181799</v>
      </c>
      <c r="U9" s="2">
        <f t="shared" ca="1" si="11"/>
        <v>-4005.7388636363635</v>
      </c>
      <c r="V9" s="2">
        <f t="shared" ref="V9:V19" ca="1" si="18">SUM(S9:U9)</f>
        <v>-10842.063607954544</v>
      </c>
      <c r="W9" s="5">
        <f t="shared" ca="1" si="12"/>
        <v>1.0033333333333334</v>
      </c>
      <c r="X9" s="2">
        <f t="shared" ref="X9:X19" ca="1" si="19">V9*W9</f>
        <v>-10878.203819981059</v>
      </c>
      <c r="Y9" s="12">
        <f t="shared" ref="Y9:Y72" ca="1" si="20">Y8+S9</f>
        <v>-71000</v>
      </c>
      <c r="Z9" s="12">
        <f t="shared" ref="Z9:Z72" ca="1" si="21">Z8+F9*(T9+U9)</f>
        <v>-21757.311145262785</v>
      </c>
      <c r="AA9" s="2">
        <f t="shared" ref="AA9:AA72" ca="1" si="22">R9+Y9+Z9</f>
        <v>-89245.075359262788</v>
      </c>
      <c r="AB9" s="2">
        <f t="shared" ca="1" si="13"/>
        <v>-89245.075359262788</v>
      </c>
    </row>
    <row r="10" spans="1:28" x14ac:dyDescent="0.25">
      <c r="A10" s="3" t="s">
        <v>21</v>
      </c>
      <c r="B10" s="28" cm="1">
        <f t="array" aca="1" ref="B10" ca="1">INDIRECT("Seaded!R"&amp;ROW()&amp;"C"&amp;MATCH($B$1,Seaded!$A$1:$J$1,0),0)</f>
        <v>2.7E-2</v>
      </c>
      <c r="D10" s="4">
        <v>3</v>
      </c>
      <c r="E10" s="2">
        <f t="shared" ca="1" si="0"/>
        <v>652</v>
      </c>
      <c r="F10" s="5">
        <f t="shared" ca="1" si="1"/>
        <v>1.0067500000000003</v>
      </c>
      <c r="G10" s="2">
        <f t="shared" ca="1" si="2"/>
        <v>656.40100000000018</v>
      </c>
      <c r="H10" s="6">
        <f t="shared" ca="1" si="14"/>
        <v>18</v>
      </c>
      <c r="I10" s="5">
        <f t="shared" ca="1" si="3"/>
        <v>0.96749999999999992</v>
      </c>
      <c r="J10" s="13">
        <f t="shared" ca="1" si="4"/>
        <v>17</v>
      </c>
      <c r="K10" s="2">
        <f t="shared" ca="1" si="5"/>
        <v>11158.817000000003</v>
      </c>
      <c r="L10" s="11">
        <f t="shared" ca="1" si="15"/>
        <v>20661.114000000005</v>
      </c>
      <c r="M10" s="2">
        <f t="shared" ca="1" si="6"/>
        <v>3771.6801460000011</v>
      </c>
      <c r="N10" s="2">
        <f t="shared" ca="1" si="7"/>
        <v>531.76340000000062</v>
      </c>
      <c r="O10" s="16">
        <f t="shared" ca="1" si="8"/>
        <v>317.99451320000031</v>
      </c>
      <c r="P10" s="11">
        <f t="shared" ca="1" si="16"/>
        <v>497.66923440000051</v>
      </c>
      <c r="Q10" s="2">
        <f t="shared" ca="1" si="17"/>
        <v>4303.4435460000013</v>
      </c>
      <c r="R10" s="11">
        <f t="shared" ca="1" si="9"/>
        <v>7815.6793320000024</v>
      </c>
      <c r="S10" s="2"/>
      <c r="T10" s="2">
        <f t="shared" ca="1" si="10"/>
        <v>-6836.3247443181799</v>
      </c>
      <c r="U10" s="2">
        <f t="shared" ca="1" si="11"/>
        <v>-4005.7388636363635</v>
      </c>
      <c r="V10" s="2">
        <f t="shared" ca="1" si="18"/>
        <v>-10842.063607954544</v>
      </c>
      <c r="W10" s="5">
        <f t="shared" ca="1" si="12"/>
        <v>1.0050000000000001</v>
      </c>
      <c r="X10" s="2">
        <f t="shared" ca="1" si="19"/>
        <v>-10896.273925994317</v>
      </c>
      <c r="Y10" s="12">
        <f t="shared" ca="1" si="20"/>
        <v>-71000</v>
      </c>
      <c r="Z10" s="12">
        <f t="shared" ca="1" si="21"/>
        <v>-32672.558682571027</v>
      </c>
      <c r="AA10" s="2">
        <f t="shared" ca="1" si="22"/>
        <v>-95856.87935057102</v>
      </c>
      <c r="AB10" s="2">
        <f t="shared" ca="1" si="13"/>
        <v>-95856.87935057102</v>
      </c>
    </row>
    <row r="11" spans="1:28" x14ac:dyDescent="0.25">
      <c r="A11" s="3" t="s">
        <v>102</v>
      </c>
      <c r="B11" s="28" cm="1">
        <f t="array" aca="1" ref="B11" ca="1">INDIRECT("Seaded!R"&amp;ROW()&amp;"C"&amp;MATCH($B$1,Seaded!$A$1:$J$1,0),0)</f>
        <v>0.02</v>
      </c>
      <c r="D11" s="4">
        <v>4</v>
      </c>
      <c r="E11" s="2">
        <f t="shared" ca="1" si="0"/>
        <v>698</v>
      </c>
      <c r="F11" s="5">
        <f t="shared" ca="1" si="1"/>
        <v>1.0090000000000003</v>
      </c>
      <c r="G11" s="2">
        <f t="shared" ca="1" si="2"/>
        <v>704.28200000000027</v>
      </c>
      <c r="H11" s="6">
        <f t="shared" ca="1" si="14"/>
        <v>24</v>
      </c>
      <c r="I11" s="5">
        <f t="shared" ca="1" si="3"/>
        <v>0.95666666666666655</v>
      </c>
      <c r="J11" s="13">
        <f t="shared" ca="1" si="4"/>
        <v>22</v>
      </c>
      <c r="K11" s="2">
        <f t="shared" ca="1" si="5"/>
        <v>15494.204000000005</v>
      </c>
      <c r="L11" s="11">
        <f t="shared" ca="1" si="15"/>
        <v>36155.318000000014</v>
      </c>
      <c r="M11" s="2">
        <f t="shared" ca="1" si="6"/>
        <v>5237.0409520000021</v>
      </c>
      <c r="N11" s="2">
        <f t="shared" ca="1" si="7"/>
        <v>898.84080000000108</v>
      </c>
      <c r="O11" s="16">
        <f t="shared" ca="1" si="8"/>
        <v>537.50679840000066</v>
      </c>
      <c r="P11" s="11">
        <f t="shared" ca="1" si="16"/>
        <v>1035.1760328000012</v>
      </c>
      <c r="Q11" s="2">
        <f t="shared" ca="1" si="17"/>
        <v>6135.881752000003</v>
      </c>
      <c r="R11" s="11">
        <f t="shared" ca="1" si="9"/>
        <v>13951.561084000004</v>
      </c>
      <c r="S11" s="2"/>
      <c r="T11" s="2">
        <f t="shared" ca="1" si="10"/>
        <v>-6836.3247443181799</v>
      </c>
      <c r="U11" s="2">
        <f t="shared" ca="1" si="11"/>
        <v>-4005.7388636363635</v>
      </c>
      <c r="V11" s="2">
        <f t="shared" ca="1" si="18"/>
        <v>-10842.063607954544</v>
      </c>
      <c r="W11" s="5">
        <f t="shared" ca="1" si="12"/>
        <v>1.0066666666666668</v>
      </c>
      <c r="X11" s="2">
        <f t="shared" ca="1" si="19"/>
        <v>-10914.344032007575</v>
      </c>
      <c r="Y11" s="12">
        <f t="shared" ca="1" si="20"/>
        <v>-71000</v>
      </c>
      <c r="Z11" s="12">
        <f t="shared" ca="1" si="21"/>
        <v>-43612.200862997168</v>
      </c>
      <c r="AA11" s="2">
        <f t="shared" ca="1" si="22"/>
        <v>-100660.63977899717</v>
      </c>
      <c r="AB11" s="2">
        <f t="shared" ca="1" si="13"/>
        <v>-100660.63977899717</v>
      </c>
    </row>
    <row r="12" spans="1:28" x14ac:dyDescent="0.25">
      <c r="A12" s="3" t="s">
        <v>34</v>
      </c>
      <c r="B12" s="28" cm="1">
        <f t="array" aca="1" ref="B12" ca="1">INDIRECT("Seaded!R"&amp;ROW()&amp;"C"&amp;MATCH($B$1,Seaded!$A$1:$J$1,0),0)</f>
        <v>0.13</v>
      </c>
      <c r="D12" s="4">
        <v>5</v>
      </c>
      <c r="E12" s="2">
        <f t="shared" ca="1" si="0"/>
        <v>744</v>
      </c>
      <c r="F12" s="5">
        <f t="shared" ca="1" si="1"/>
        <v>1.0112500000000004</v>
      </c>
      <c r="G12" s="2">
        <f t="shared" ca="1" si="2"/>
        <v>752.37000000000035</v>
      </c>
      <c r="H12" s="6">
        <f t="shared" ca="1" si="14"/>
        <v>30</v>
      </c>
      <c r="I12" s="5">
        <f t="shared" ca="1" si="3"/>
        <v>0.94583333333333319</v>
      </c>
      <c r="J12" s="13">
        <f t="shared" ca="1" si="4"/>
        <v>28</v>
      </c>
      <c r="K12" s="2">
        <f t="shared" ca="1" si="5"/>
        <v>21066.360000000008</v>
      </c>
      <c r="L12" s="11">
        <f t="shared" ca="1" si="15"/>
        <v>57221.678000000022</v>
      </c>
      <c r="M12" s="2">
        <f t="shared" ca="1" si="6"/>
        <v>7120.4296800000029</v>
      </c>
      <c r="N12" s="2">
        <f t="shared" ca="1" si="7"/>
        <v>1413.2720000000018</v>
      </c>
      <c r="O12" s="16">
        <f t="shared" ca="1" si="8"/>
        <v>845.13665600000093</v>
      </c>
      <c r="P12" s="11">
        <f t="shared" ca="1" si="16"/>
        <v>1880.312688800002</v>
      </c>
      <c r="Q12" s="2">
        <f t="shared" ca="1" si="17"/>
        <v>8533.7016800000056</v>
      </c>
      <c r="R12" s="11">
        <f t="shared" ca="1" si="9"/>
        <v>22485.26276400001</v>
      </c>
      <c r="S12" s="2"/>
      <c r="T12" s="2">
        <f t="shared" ca="1" si="10"/>
        <v>-6836.3247443181799</v>
      </c>
      <c r="U12" s="2">
        <f t="shared" ca="1" si="11"/>
        <v>-4005.7388636363635</v>
      </c>
      <c r="V12" s="2">
        <f t="shared" ca="1" si="18"/>
        <v>-10842.063607954544</v>
      </c>
      <c r="W12" s="5">
        <f t="shared" ca="1" si="12"/>
        <v>1.0083333333333335</v>
      </c>
      <c r="X12" s="2">
        <f t="shared" ca="1" si="19"/>
        <v>-10932.414138020833</v>
      </c>
      <c r="Y12" s="12">
        <f t="shared" ca="1" si="20"/>
        <v>-71000</v>
      </c>
      <c r="Z12" s="12">
        <f t="shared" ca="1" si="21"/>
        <v>-54576.237686541208</v>
      </c>
      <c r="AA12" s="2">
        <f t="shared" ca="1" si="22"/>
        <v>-103090.97492254119</v>
      </c>
      <c r="AB12" s="2">
        <f t="shared" ca="1" si="13"/>
        <v>-103090.97492254119</v>
      </c>
    </row>
    <row r="13" spans="1:28" x14ac:dyDescent="0.25">
      <c r="A13" s="7" t="s">
        <v>44</v>
      </c>
      <c r="B13" s="28" cm="1">
        <f t="array" aca="1" ref="B13" ca="1">INDIRECT("Seaded!R"&amp;ROW()&amp;"C"&amp;MATCH($B$1,Seaded!$A$1:$J$1,0),0)</f>
        <v>0</v>
      </c>
      <c r="D13" s="4">
        <v>6</v>
      </c>
      <c r="E13" s="2">
        <f t="shared" ca="1" si="0"/>
        <v>790</v>
      </c>
      <c r="F13" s="5">
        <f t="shared" ca="1" si="1"/>
        <v>1.0135000000000005</v>
      </c>
      <c r="G13" s="2">
        <f t="shared" ca="1" si="2"/>
        <v>800.66500000000042</v>
      </c>
      <c r="H13" s="6">
        <f t="shared" ca="1" si="14"/>
        <v>36</v>
      </c>
      <c r="I13" s="5">
        <f t="shared" ca="1" si="3"/>
        <v>0.93499999999999983</v>
      </c>
      <c r="J13" s="13">
        <f t="shared" ca="1" si="4"/>
        <v>33</v>
      </c>
      <c r="K13" s="2">
        <f t="shared" ca="1" si="5"/>
        <v>26421.945000000014</v>
      </c>
      <c r="L13" s="11">
        <f t="shared" ca="1" si="15"/>
        <v>83643.623000000036</v>
      </c>
      <c r="M13" s="2">
        <f t="shared" ca="1" si="6"/>
        <v>8930.6174100000062</v>
      </c>
      <c r="N13" s="2">
        <f t="shared" ca="1" si="7"/>
        <v>1984.3890000000029</v>
      </c>
      <c r="O13" s="16">
        <f t="shared" ca="1" si="8"/>
        <v>1186.6646220000016</v>
      </c>
      <c r="P13" s="11">
        <f t="shared" ca="1" si="16"/>
        <v>3066.9773108000036</v>
      </c>
      <c r="Q13" s="2">
        <f t="shared" ca="1" si="17"/>
        <v>10915.006410000009</v>
      </c>
      <c r="R13" s="11">
        <f t="shared" ca="1" si="9"/>
        <v>33400.269174000015</v>
      </c>
      <c r="S13" s="2"/>
      <c r="T13" s="2">
        <f t="shared" ca="1" si="10"/>
        <v>-6836.3247443181799</v>
      </c>
      <c r="U13" s="2">
        <f t="shared" ca="1" si="11"/>
        <v>-4005.7388636363635</v>
      </c>
      <c r="V13" s="2">
        <f t="shared" ca="1" si="18"/>
        <v>-10842.063607954544</v>
      </c>
      <c r="W13" s="5">
        <f t="shared" ca="1" si="12"/>
        <v>1.0100000000000002</v>
      </c>
      <c r="X13" s="2">
        <f t="shared" ca="1" si="19"/>
        <v>-10950.484244034093</v>
      </c>
      <c r="Y13" s="12">
        <f t="shared" ca="1" si="20"/>
        <v>-71000</v>
      </c>
      <c r="Z13" s="12">
        <f t="shared" ca="1" si="21"/>
        <v>-65564.66915320314</v>
      </c>
      <c r="AA13" s="2">
        <f t="shared" ca="1" si="22"/>
        <v>-103164.39997920312</v>
      </c>
      <c r="AB13" s="2">
        <f t="shared" ca="1" si="13"/>
        <v>-103164.39997920312</v>
      </c>
    </row>
    <row r="14" spans="1:28" x14ac:dyDescent="0.25">
      <c r="A14" s="3" t="s">
        <v>22</v>
      </c>
      <c r="B14" s="29" cm="1">
        <f t="array" aca="1" ref="B14" ca="1">INDIRECT("Seaded!R"&amp;ROW()&amp;"C"&amp;MATCH($B$1,Seaded!$A$1:$J$1,0),0)</f>
        <v>142000</v>
      </c>
      <c r="D14" s="4">
        <v>7</v>
      </c>
      <c r="E14" s="2">
        <f t="shared" ref="E14:E19" ca="1" si="23">E13+($B$9-$B$8)/6</f>
        <v>799.5</v>
      </c>
      <c r="F14" s="5">
        <f t="shared" ca="1" si="1"/>
        <v>1.0157500000000006</v>
      </c>
      <c r="G14" s="2">
        <f t="shared" ca="1" si="2"/>
        <v>812.09212500000046</v>
      </c>
      <c r="H14" s="6">
        <f ca="1">H13+($G$4-$G$3)/6</f>
        <v>39.333333333333336</v>
      </c>
      <c r="I14" s="5">
        <f t="shared" ca="1" si="3"/>
        <v>0.92416666666666647</v>
      </c>
      <c r="J14" s="13">
        <f t="shared" ca="1" si="4"/>
        <v>36</v>
      </c>
      <c r="K14" s="2">
        <f t="shared" ca="1" si="5"/>
        <v>29235.316500000015</v>
      </c>
      <c r="L14" s="11">
        <f t="shared" ca="1" si="15"/>
        <v>112878.93950000005</v>
      </c>
      <c r="M14" s="2">
        <f t="shared" ca="1" si="6"/>
        <v>9881.5369770000052</v>
      </c>
      <c r="N14" s="2">
        <f t="shared" ca="1" si="7"/>
        <v>2247.063300000003</v>
      </c>
      <c r="O14" s="16">
        <f t="shared" ca="1" si="8"/>
        <v>1343.7438534000019</v>
      </c>
      <c r="P14" s="11">
        <f t="shared" ca="1" si="16"/>
        <v>4410.7211642000057</v>
      </c>
      <c r="Q14" s="2">
        <f t="shared" ca="1" si="17"/>
        <v>12128.600277000009</v>
      </c>
      <c r="R14" s="11">
        <f t="shared" ca="1" si="9"/>
        <v>45528.86945100002</v>
      </c>
      <c r="S14" s="2"/>
      <c r="U14" s="2">
        <f t="shared" ca="1" si="11"/>
        <v>-4005.7388636363635</v>
      </c>
      <c r="V14" s="2">
        <f t="shared" ca="1" si="18"/>
        <v>-4005.7388636363635</v>
      </c>
      <c r="W14" s="5">
        <f t="shared" ca="1" si="12"/>
        <v>1.0116666666666669</v>
      </c>
      <c r="X14" s="2">
        <f t="shared" ca="1" si="19"/>
        <v>-4052.4724837121221</v>
      </c>
      <c r="Y14" s="12">
        <f t="shared" ca="1" si="20"/>
        <v>-71000</v>
      </c>
      <c r="Z14" s="12">
        <f t="shared" ca="1" si="21"/>
        <v>-69633.498403941776</v>
      </c>
      <c r="AA14" s="2">
        <f t="shared" ca="1" si="22"/>
        <v>-95104.628952941755</v>
      </c>
      <c r="AB14" s="2">
        <f t="shared" ca="1" si="13"/>
        <v>-95104.628952941755</v>
      </c>
    </row>
    <row r="15" spans="1:28" x14ac:dyDescent="0.25">
      <c r="A15" s="3" t="s">
        <v>23</v>
      </c>
      <c r="B15" s="21" cm="1">
        <f t="array" aca="1" ref="B15" ca="1">INDIRECT("Seaded!R"&amp;ROW()&amp;"C"&amp;MATCH($B$1,Seaded!$A$1:$J$1,0),0)</f>
        <v>0.3</v>
      </c>
      <c r="D15" s="4">
        <v>8</v>
      </c>
      <c r="E15" s="2">
        <f t="shared" ca="1" si="23"/>
        <v>809</v>
      </c>
      <c r="F15" s="5">
        <f t="shared" ca="1" si="1"/>
        <v>1.0180000000000007</v>
      </c>
      <c r="G15" s="2">
        <f t="shared" ca="1" si="2"/>
        <v>823.56200000000058</v>
      </c>
      <c r="H15" s="6">
        <f t="shared" ref="H15:H19" ca="1" si="24">H14+($G$4-$G$3)/6</f>
        <v>42.666666666666671</v>
      </c>
      <c r="I15" s="5">
        <f t="shared" ca="1" si="3"/>
        <v>0.91333333333333311</v>
      </c>
      <c r="J15" s="13">
        <f t="shared" ca="1" si="4"/>
        <v>38</v>
      </c>
      <c r="K15" s="2">
        <f t="shared" ca="1" si="5"/>
        <v>31295.356000000022</v>
      </c>
      <c r="L15" s="11">
        <f t="shared" ca="1" si="15"/>
        <v>144174.29550000007</v>
      </c>
      <c r="M15" s="2">
        <f t="shared" ca="1" si="6"/>
        <v>10577.830328000007</v>
      </c>
      <c r="N15" s="2">
        <f t="shared" ca="1" si="7"/>
        <v>2459.0712000000044</v>
      </c>
      <c r="O15" s="16">
        <f t="shared" ca="1" si="8"/>
        <v>1470.5245776000027</v>
      </c>
      <c r="P15" s="11">
        <f t="shared" ca="1" si="16"/>
        <v>5881.2457418000085</v>
      </c>
      <c r="Q15" s="2">
        <f t="shared" ca="1" si="17"/>
        <v>13036.901528000011</v>
      </c>
      <c r="R15" s="11">
        <f t="shared" ca="1" si="9"/>
        <v>58565.77097900003</v>
      </c>
      <c r="S15" s="2"/>
      <c r="U15" s="2">
        <f t="shared" ca="1" si="11"/>
        <v>-4005.7388636363635</v>
      </c>
      <c r="V15" s="2">
        <f t="shared" ca="1" si="18"/>
        <v>-4005.7388636363635</v>
      </c>
      <c r="W15" s="5">
        <f t="shared" ca="1" si="12"/>
        <v>1.0133333333333336</v>
      </c>
      <c r="X15" s="2">
        <f t="shared" ca="1" si="19"/>
        <v>-4059.1487151515162</v>
      </c>
      <c r="Y15" s="12">
        <f t="shared" ca="1" si="20"/>
        <v>-71000</v>
      </c>
      <c r="Z15" s="12">
        <f t="shared" ca="1" si="21"/>
        <v>-73711.340567123596</v>
      </c>
      <c r="AA15" s="2">
        <f t="shared" ca="1" si="22"/>
        <v>-86145.569588123559</v>
      </c>
      <c r="AB15" s="2">
        <f t="shared" ca="1" si="13"/>
        <v>-86145.569588123559</v>
      </c>
    </row>
    <row r="16" spans="1:28" x14ac:dyDescent="0.25">
      <c r="A16" s="3" t="s">
        <v>24</v>
      </c>
      <c r="B16" s="21" cm="1">
        <f t="array" aca="1" ref="B16" ca="1">INDIRECT("Seaded!R"&amp;ROW()&amp;"C"&amp;MATCH($B$1,Seaded!$A$1:$J$1,0),0)</f>
        <v>16</v>
      </c>
      <c r="D16" s="4">
        <v>9</v>
      </c>
      <c r="E16" s="2">
        <f t="shared" ca="1" si="23"/>
        <v>818.5</v>
      </c>
      <c r="F16" s="5">
        <f t="shared" ca="1" si="1"/>
        <v>1.0202500000000008</v>
      </c>
      <c r="G16" s="2">
        <f t="shared" ca="1" si="2"/>
        <v>835.07462500000065</v>
      </c>
      <c r="H16" s="6">
        <f t="shared" ca="1" si="24"/>
        <v>46.000000000000007</v>
      </c>
      <c r="I16" s="5">
        <f t="shared" ca="1" si="3"/>
        <v>0.90249999999999975</v>
      </c>
      <c r="J16" s="13">
        <f t="shared" ca="1" si="4"/>
        <v>41</v>
      </c>
      <c r="K16" s="2">
        <f t="shared" ca="1" si="5"/>
        <v>34238.059625000024</v>
      </c>
      <c r="L16" s="11">
        <f t="shared" ca="1" si="15"/>
        <v>178412.35512500009</v>
      </c>
      <c r="M16" s="2">
        <f t="shared" ca="1" si="6"/>
        <v>11572.464153250008</v>
      </c>
      <c r="N16" s="2">
        <f t="shared" ca="1" si="7"/>
        <v>2747.6119250000047</v>
      </c>
      <c r="O16" s="16">
        <f t="shared" ca="1" si="8"/>
        <v>1643.0719311500027</v>
      </c>
      <c r="P16" s="11">
        <f t="shared" ca="1" si="16"/>
        <v>7524.317672950011</v>
      </c>
      <c r="Q16" s="2">
        <f t="shared" ca="1" si="17"/>
        <v>14320.076078250013</v>
      </c>
      <c r="R16" s="11">
        <f t="shared" ca="1" si="9"/>
        <v>72885.847057250037</v>
      </c>
      <c r="S16" s="2"/>
      <c r="U16" s="2">
        <f t="shared" ca="1" si="11"/>
        <v>-4005.7388636363635</v>
      </c>
      <c r="V16" s="2">
        <f t="shared" ca="1" si="18"/>
        <v>-4005.7388636363635</v>
      </c>
      <c r="W16" s="5">
        <f t="shared" ca="1" si="12"/>
        <v>1.0150000000000003</v>
      </c>
      <c r="X16" s="2">
        <f t="shared" ca="1" si="19"/>
        <v>-4065.8249465909103</v>
      </c>
      <c r="Y16" s="12">
        <f t="shared" ca="1" si="20"/>
        <v>-71000</v>
      </c>
      <c r="Z16" s="12">
        <f t="shared" ca="1" si="21"/>
        <v>-77798.1956427486</v>
      </c>
      <c r="AA16" s="2">
        <f t="shared" ca="1" si="22"/>
        <v>-75912.348585498563</v>
      </c>
      <c r="AB16" s="2">
        <f t="shared" ca="1" si="13"/>
        <v>-75912.348585498563</v>
      </c>
    </row>
    <row r="17" spans="1:28" x14ac:dyDescent="0.25">
      <c r="A17" s="3" t="s">
        <v>25</v>
      </c>
      <c r="B17" s="29" cm="1">
        <f t="array" aca="1" ref="B17" ca="1">INDIRECT("Seaded!R"&amp;ROW()&amp;"C"&amp;MATCH($B$1,Seaded!$A$1:$J$1,0),0)</f>
        <v>1613</v>
      </c>
      <c r="D17" s="4">
        <v>10</v>
      </c>
      <c r="E17" s="2">
        <f t="shared" ca="1" si="23"/>
        <v>828</v>
      </c>
      <c r="F17" s="5">
        <f t="shared" ca="1" si="1"/>
        <v>1.0225000000000009</v>
      </c>
      <c r="G17" s="2">
        <f t="shared" ca="1" si="2"/>
        <v>846.63000000000068</v>
      </c>
      <c r="H17" s="6">
        <f t="shared" ca="1" si="24"/>
        <v>49.333333333333343</v>
      </c>
      <c r="I17" s="5">
        <f t="shared" ca="1" si="3"/>
        <v>0.89166666666666639</v>
      </c>
      <c r="J17" s="13">
        <f t="shared" ca="1" si="4"/>
        <v>43</v>
      </c>
      <c r="K17" s="2">
        <f t="shared" ca="1" si="5"/>
        <v>36405.090000000026</v>
      </c>
      <c r="L17" s="11">
        <f t="shared" ca="1" si="15"/>
        <v>214817.44512500011</v>
      </c>
      <c r="M17" s="2">
        <f t="shared" ca="1" si="6"/>
        <v>12304.920420000009</v>
      </c>
      <c r="N17" s="2">
        <f t="shared" ca="1" si="7"/>
        <v>2981.0180000000055</v>
      </c>
      <c r="O17" s="16">
        <f t="shared" ca="1" si="8"/>
        <v>1782.648764000003</v>
      </c>
      <c r="P17" s="11">
        <f t="shared" ca="1" si="16"/>
        <v>9306.9664369500133</v>
      </c>
      <c r="Q17" s="2">
        <f t="shared" ca="1" si="17"/>
        <v>15285.938420000015</v>
      </c>
      <c r="R17" s="11">
        <f t="shared" ca="1" si="9"/>
        <v>88171.785477250058</v>
      </c>
      <c r="S17" s="2"/>
      <c r="U17" s="2">
        <f t="shared" ca="1" si="11"/>
        <v>-4005.7388636363635</v>
      </c>
      <c r="V17" s="2">
        <f t="shared" ca="1" si="18"/>
        <v>-4005.7388636363635</v>
      </c>
      <c r="W17" s="5">
        <f t="shared" ca="1" si="12"/>
        <v>1.0166666666666671</v>
      </c>
      <c r="X17" s="2">
        <f t="shared" ca="1" si="19"/>
        <v>-4072.5011780303043</v>
      </c>
      <c r="Y17" s="12">
        <f t="shared" ca="1" si="20"/>
        <v>-71000</v>
      </c>
      <c r="Z17" s="12">
        <f t="shared" ca="1" si="21"/>
        <v>-81894.063630816789</v>
      </c>
      <c r="AA17" s="2">
        <f t="shared" ca="1" si="22"/>
        <v>-64722.278153566731</v>
      </c>
      <c r="AB17" s="2">
        <f t="shared" ca="1" si="13"/>
        <v>-64722.278153566731</v>
      </c>
    </row>
    <row r="18" spans="1:28" x14ac:dyDescent="0.25">
      <c r="A18" s="3" t="s">
        <v>14</v>
      </c>
      <c r="B18" s="3">
        <f ca="1">INT(B3*B2)</f>
        <v>245</v>
      </c>
      <c r="D18" s="4">
        <v>11</v>
      </c>
      <c r="E18" s="2">
        <f t="shared" ca="1" si="23"/>
        <v>837.5</v>
      </c>
      <c r="F18" s="5">
        <f t="shared" ca="1" si="1"/>
        <v>1.0247500000000009</v>
      </c>
      <c r="G18" s="2">
        <f t="shared" ca="1" si="2"/>
        <v>858.22812500000077</v>
      </c>
      <c r="H18" s="6">
        <f t="shared" ca="1" si="24"/>
        <v>52.666666666666679</v>
      </c>
      <c r="I18" s="5">
        <f t="shared" ca="1" si="3"/>
        <v>0.88083333333333302</v>
      </c>
      <c r="J18" s="13">
        <f t="shared" ca="1" si="4"/>
        <v>46</v>
      </c>
      <c r="K18" s="2">
        <f t="shared" ca="1" si="5"/>
        <v>39478.493750000038</v>
      </c>
      <c r="L18" s="11">
        <f t="shared" ca="1" si="15"/>
        <v>254295.93887500017</v>
      </c>
      <c r="M18" s="2">
        <f t="shared" ca="1" si="6"/>
        <v>13343.730887500014</v>
      </c>
      <c r="N18" s="2">
        <f t="shared" ca="1" si="7"/>
        <v>3295.6987500000077</v>
      </c>
      <c r="O18" s="16">
        <f t="shared" ca="1" si="8"/>
        <v>1970.8278525000044</v>
      </c>
      <c r="P18" s="11">
        <f t="shared" ca="1" si="16"/>
        <v>11277.794289450017</v>
      </c>
      <c r="Q18" s="2">
        <f t="shared" ca="1" si="17"/>
        <v>16639.429637500023</v>
      </c>
      <c r="R18" s="11">
        <f t="shared" ca="1" si="9"/>
        <v>104811.21511475008</v>
      </c>
      <c r="S18" s="2"/>
      <c r="U18" s="2">
        <f t="shared" ca="1" si="11"/>
        <v>-4005.7388636363635</v>
      </c>
      <c r="V18" s="2">
        <f t="shared" ca="1" si="18"/>
        <v>-4005.7388636363635</v>
      </c>
      <c r="W18" s="5">
        <f t="shared" ca="1" si="12"/>
        <v>1.0183333333333338</v>
      </c>
      <c r="X18" s="2">
        <f t="shared" ca="1" si="19"/>
        <v>-4079.1774094696984</v>
      </c>
      <c r="Y18" s="12">
        <f t="shared" ca="1" si="20"/>
        <v>-71000</v>
      </c>
      <c r="Z18" s="12">
        <f t="shared" ca="1" si="21"/>
        <v>-85998.944531328161</v>
      </c>
      <c r="AA18" s="2">
        <f t="shared" ca="1" si="22"/>
        <v>-52187.729416578077</v>
      </c>
      <c r="AB18" s="2">
        <f t="shared" ca="1" si="13"/>
        <v>-52187.729416578077</v>
      </c>
    </row>
    <row r="19" spans="1:28" x14ac:dyDescent="0.25">
      <c r="D19" s="4">
        <v>12</v>
      </c>
      <c r="E19" s="2">
        <f t="shared" ca="1" si="23"/>
        <v>847</v>
      </c>
      <c r="F19" s="5">
        <f t="shared" ca="1" si="1"/>
        <v>1.027000000000001</v>
      </c>
      <c r="G19" s="2">
        <f t="shared" ca="1" si="2"/>
        <v>869.86900000000082</v>
      </c>
      <c r="H19" s="6">
        <f t="shared" ca="1" si="24"/>
        <v>56.000000000000014</v>
      </c>
      <c r="I19" s="5">
        <f t="shared" ca="1" si="3"/>
        <v>0.86999999999999966</v>
      </c>
      <c r="J19" s="13">
        <f t="shared" ca="1" si="4"/>
        <v>48</v>
      </c>
      <c r="K19" s="2">
        <f t="shared" ca="1" si="5"/>
        <v>41753.712000000043</v>
      </c>
      <c r="L19" s="11">
        <f t="shared" ca="1" si="15"/>
        <v>296049.65087500022</v>
      </c>
      <c r="M19" s="2">
        <f t="shared" ca="1" si="6"/>
        <v>14112.754656000016</v>
      </c>
      <c r="N19" s="2">
        <f t="shared" ca="1" si="7"/>
        <v>3550.7424000000087</v>
      </c>
      <c r="O19" s="16">
        <f t="shared" ca="1" si="8"/>
        <v>2123.343955200005</v>
      </c>
      <c r="P19" s="11">
        <f t="shared" ca="1" si="16"/>
        <v>13401.138244650023</v>
      </c>
      <c r="Q19" s="2">
        <f t="shared" ca="1" si="17"/>
        <v>17663.497056000026</v>
      </c>
      <c r="R19" s="11">
        <f t="shared" ca="1" si="9"/>
        <v>122474.71217075011</v>
      </c>
      <c r="S19" s="2"/>
      <c r="U19" s="2">
        <f t="shared" ca="1" si="11"/>
        <v>-4005.7388636363635</v>
      </c>
      <c r="V19" s="2">
        <f t="shared" ca="1" si="18"/>
        <v>-4005.7388636363635</v>
      </c>
      <c r="W19" s="5">
        <f t="shared" ca="1" si="12"/>
        <v>1.0200000000000005</v>
      </c>
      <c r="X19" s="2">
        <f t="shared" ca="1" si="19"/>
        <v>-4085.8536409090925</v>
      </c>
      <c r="Y19" s="12">
        <f t="shared" ca="1" si="20"/>
        <v>-71000</v>
      </c>
      <c r="Z19" s="12">
        <f t="shared" ca="1" si="21"/>
        <v>-90112.838344282703</v>
      </c>
      <c r="AA19" s="2">
        <f t="shared" ca="1" si="22"/>
        <v>-38638.126173532597</v>
      </c>
      <c r="AB19" s="2">
        <f t="shared" ca="1" si="13"/>
        <v>-38638.126173532597</v>
      </c>
    </row>
    <row r="20" spans="1:28" x14ac:dyDescent="0.25">
      <c r="D20" s="4">
        <v>13</v>
      </c>
      <c r="E20" s="2">
        <f ca="1">E19</f>
        <v>847</v>
      </c>
      <c r="F20" s="5">
        <f t="shared" ca="1" si="1"/>
        <v>1.0292500000000011</v>
      </c>
      <c r="G20" s="2">
        <f t="shared" ca="1" si="2"/>
        <v>871.77475000000095</v>
      </c>
      <c r="H20" s="6">
        <f ca="1">H19</f>
        <v>56.000000000000014</v>
      </c>
      <c r="I20" s="5">
        <f t="shared" ca="1" si="3"/>
        <v>0.8591666666666663</v>
      </c>
      <c r="J20" s="13">
        <f t="shared" ca="1" si="4"/>
        <v>48</v>
      </c>
      <c r="K20" s="2">
        <f t="shared" ca="1" si="5"/>
        <v>41845.188000000046</v>
      </c>
      <c r="L20" s="11">
        <f t="shared" ca="1" si="15"/>
        <v>337894.83887500025</v>
      </c>
      <c r="M20" s="2">
        <f t="shared" ca="1" si="6"/>
        <v>14143.673544000016</v>
      </c>
      <c r="N20" s="2">
        <f t="shared" ca="1" si="7"/>
        <v>3569.0376000000092</v>
      </c>
      <c r="O20" s="16">
        <f t="shared" ca="1" si="8"/>
        <v>2134.2844848000054</v>
      </c>
      <c r="P20" s="11">
        <f t="shared" ca="1" si="16"/>
        <v>15535.422729450029</v>
      </c>
      <c r="Q20" s="2">
        <f t="shared" ca="1" si="17"/>
        <v>17712.711144000026</v>
      </c>
      <c r="R20" s="11">
        <f t="shared" ca="1" si="9"/>
        <v>140187.42331475014</v>
      </c>
      <c r="S20" s="2"/>
      <c r="W20" s="5">
        <f t="shared" ca="1" si="12"/>
        <v>1.0216666666666672</v>
      </c>
      <c r="Y20" s="12">
        <f t="shared" ca="1" si="20"/>
        <v>-71000</v>
      </c>
      <c r="Z20" s="12">
        <f t="shared" ca="1" si="21"/>
        <v>-90112.838344282703</v>
      </c>
      <c r="AA20" s="2">
        <f t="shared" ca="1" si="22"/>
        <v>-20925.415029532567</v>
      </c>
      <c r="AB20" s="2">
        <f t="shared" ca="1" si="13"/>
        <v>-20925.415029532567</v>
      </c>
    </row>
    <row r="21" spans="1:28" x14ac:dyDescent="0.25">
      <c r="D21" s="4">
        <v>14</v>
      </c>
      <c r="E21" s="2">
        <f t="shared" ref="E21:E84" ca="1" si="25">E20</f>
        <v>847</v>
      </c>
      <c r="F21" s="5">
        <f t="shared" ca="1" si="1"/>
        <v>1.0315000000000012</v>
      </c>
      <c r="G21" s="2">
        <f t="shared" ca="1" si="2"/>
        <v>873.68050000000096</v>
      </c>
      <c r="H21" s="6">
        <f t="shared" ref="H21:H84" ca="1" si="26">H20</f>
        <v>56.000000000000014</v>
      </c>
      <c r="I21" s="5">
        <f t="shared" ca="1" si="3"/>
        <v>0.84833333333333294</v>
      </c>
      <c r="J21" s="13">
        <f t="shared" ca="1" si="4"/>
        <v>47</v>
      </c>
      <c r="K21" s="2">
        <f t="shared" ca="1" si="5"/>
        <v>41062.983500000046</v>
      </c>
      <c r="L21" s="11">
        <f t="shared" ca="1" si="15"/>
        <v>378957.82237500028</v>
      </c>
      <c r="M21" s="2">
        <f t="shared" ca="1" si="6"/>
        <v>13879.288423000016</v>
      </c>
      <c r="N21" s="2">
        <f t="shared" ca="1" si="7"/>
        <v>3512.5967000000092</v>
      </c>
      <c r="O21" s="16">
        <f t="shared" ca="1" si="8"/>
        <v>2100.5328266000056</v>
      </c>
      <c r="P21" s="11">
        <f t="shared" ca="1" si="16"/>
        <v>17635.955556050034</v>
      </c>
      <c r="Q21" s="2">
        <f t="shared" ca="1" si="17"/>
        <v>17391.885123000025</v>
      </c>
      <c r="R21" s="11">
        <f t="shared" ca="1" si="9"/>
        <v>157579.30843775015</v>
      </c>
      <c r="S21" s="2"/>
      <c r="W21" s="5">
        <f t="shared" ca="1" si="12"/>
        <v>1.0233333333333339</v>
      </c>
      <c r="Y21" s="12">
        <f t="shared" ca="1" si="20"/>
        <v>-71000</v>
      </c>
      <c r="Z21" s="12">
        <f t="shared" ca="1" si="21"/>
        <v>-90112.838344282703</v>
      </c>
      <c r="AA21" s="2">
        <f t="shared" ca="1" si="22"/>
        <v>-3533.5299065325526</v>
      </c>
      <c r="AB21" s="2">
        <f t="shared" ca="1" si="13"/>
        <v>-3533.5299065325526</v>
      </c>
    </row>
    <row r="22" spans="1:28" x14ac:dyDescent="0.25">
      <c r="D22" s="4">
        <v>15</v>
      </c>
      <c r="E22" s="2">
        <f t="shared" ca="1" si="25"/>
        <v>847</v>
      </c>
      <c r="F22" s="5">
        <f t="shared" ca="1" si="1"/>
        <v>1.0337500000000013</v>
      </c>
      <c r="G22" s="2">
        <f t="shared" ca="1" si="2"/>
        <v>875.58625000000109</v>
      </c>
      <c r="H22" s="6">
        <f t="shared" ca="1" si="26"/>
        <v>56.000000000000014</v>
      </c>
      <c r="I22" s="5">
        <f t="shared" ca="1" si="3"/>
        <v>0.83749999999999958</v>
      </c>
      <c r="J22" s="13">
        <f t="shared" ca="1" si="4"/>
        <v>46</v>
      </c>
      <c r="K22" s="2">
        <f t="shared" ca="1" si="5"/>
        <v>40276.96750000005</v>
      </c>
      <c r="L22" s="11">
        <f t="shared" ca="1" si="15"/>
        <v>419234.78987500031</v>
      </c>
      <c r="M22" s="2">
        <f t="shared" ca="1" si="6"/>
        <v>13613.615015000018</v>
      </c>
      <c r="N22" s="2">
        <f t="shared" ca="1" si="7"/>
        <v>3455.3935000000101</v>
      </c>
      <c r="O22" s="16">
        <f t="shared" ca="1" si="8"/>
        <v>2066.3253130000057</v>
      </c>
      <c r="P22" s="11">
        <f t="shared" ca="1" si="16"/>
        <v>19702.280869050039</v>
      </c>
      <c r="Q22" s="2">
        <f t="shared" ca="1" si="17"/>
        <v>17069.008515000027</v>
      </c>
      <c r="R22" s="11">
        <f t="shared" ca="1" si="9"/>
        <v>174648.31695275017</v>
      </c>
      <c r="S22" s="2"/>
      <c r="W22" s="5">
        <f t="shared" ca="1" si="12"/>
        <v>1.0250000000000006</v>
      </c>
      <c r="Y22" s="12">
        <f t="shared" ca="1" si="20"/>
        <v>-71000</v>
      </c>
      <c r="Z22" s="12">
        <f t="shared" ca="1" si="21"/>
        <v>-90112.838344282703</v>
      </c>
      <c r="AA22" s="2">
        <f t="shared" ca="1" si="22"/>
        <v>13535.478608467471</v>
      </c>
      <c r="AB22" s="2">
        <f t="shared" ca="1" si="13"/>
        <v>13535.478608467471</v>
      </c>
    </row>
    <row r="23" spans="1:28" x14ac:dyDescent="0.25">
      <c r="D23" s="4">
        <v>16</v>
      </c>
      <c r="E23" s="2">
        <f t="shared" ca="1" si="25"/>
        <v>847</v>
      </c>
      <c r="F23" s="5">
        <f t="shared" ca="1" si="1"/>
        <v>1.0360000000000014</v>
      </c>
      <c r="G23" s="2">
        <f t="shared" ca="1" si="2"/>
        <v>877.4920000000011</v>
      </c>
      <c r="H23" s="6">
        <f t="shared" ca="1" si="26"/>
        <v>56.000000000000014</v>
      </c>
      <c r="I23" s="5">
        <f t="shared" ca="1" si="3"/>
        <v>0.82666666666666622</v>
      </c>
      <c r="J23" s="13">
        <f t="shared" ca="1" si="4"/>
        <v>46</v>
      </c>
      <c r="K23" s="2">
        <f t="shared" ca="1" si="5"/>
        <v>40364.632000000049</v>
      </c>
      <c r="L23" s="11">
        <f t="shared" ca="1" si="15"/>
        <v>459599.42187500035</v>
      </c>
      <c r="M23" s="2">
        <f t="shared" ca="1" si="6"/>
        <v>13643.245616000017</v>
      </c>
      <c r="N23" s="2">
        <f t="shared" ca="1" si="7"/>
        <v>3472.9264000000098</v>
      </c>
      <c r="O23" s="16">
        <f t="shared" ca="1" si="8"/>
        <v>2076.8099872000057</v>
      </c>
      <c r="P23" s="11">
        <f t="shared" ca="1" si="16"/>
        <v>21779.090856250044</v>
      </c>
      <c r="Q23" s="2">
        <f t="shared" ca="1" si="17"/>
        <v>17116.172016000026</v>
      </c>
      <c r="R23" s="11">
        <f t="shared" ca="1" si="9"/>
        <v>191764.4889687502</v>
      </c>
      <c r="S23" s="2"/>
      <c r="W23" s="5">
        <f t="shared" ca="1" si="12"/>
        <v>1.0266666666666673</v>
      </c>
      <c r="Y23" s="12">
        <f t="shared" ca="1" si="20"/>
        <v>-71000</v>
      </c>
      <c r="Z23" s="12">
        <f t="shared" ca="1" si="21"/>
        <v>-90112.838344282703</v>
      </c>
      <c r="AA23" s="2">
        <f t="shared" ca="1" si="22"/>
        <v>30651.650624467497</v>
      </c>
      <c r="AB23" s="2">
        <f t="shared" ca="1" si="13"/>
        <v>30651.650624467497</v>
      </c>
    </row>
    <row r="24" spans="1:28" x14ac:dyDescent="0.25">
      <c r="D24" s="4">
        <v>17</v>
      </c>
      <c r="E24" s="2">
        <f t="shared" ca="1" si="25"/>
        <v>847</v>
      </c>
      <c r="F24" s="5">
        <f t="shared" ca="1" si="1"/>
        <v>1.0382500000000014</v>
      </c>
      <c r="G24" s="2">
        <f t="shared" ca="1" si="2"/>
        <v>879.39775000000122</v>
      </c>
      <c r="H24" s="6">
        <f t="shared" ca="1" si="26"/>
        <v>56.000000000000014</v>
      </c>
      <c r="I24" s="5">
        <f t="shared" ca="1" si="3"/>
        <v>0.81583333333333286</v>
      </c>
      <c r="J24" s="13">
        <f t="shared" ca="1" si="4"/>
        <v>45</v>
      </c>
      <c r="K24" s="2">
        <f t="shared" ca="1" si="5"/>
        <v>39572.898750000058</v>
      </c>
      <c r="L24" s="11">
        <f t="shared" ca="1" si="15"/>
        <v>499172.3206250004</v>
      </c>
      <c r="M24" s="2">
        <f t="shared" ca="1" si="6"/>
        <v>13375.639777500021</v>
      </c>
      <c r="N24" s="2">
        <f t="shared" ca="1" si="7"/>
        <v>3414.5797500000117</v>
      </c>
      <c r="O24" s="16">
        <f t="shared" ca="1" si="8"/>
        <v>2041.918690500007</v>
      </c>
      <c r="P24" s="11">
        <f t="shared" ca="1" si="16"/>
        <v>23821.009546750051</v>
      </c>
      <c r="Q24" s="2">
        <f t="shared" ca="1" si="17"/>
        <v>16790.219527500034</v>
      </c>
      <c r="R24" s="11">
        <f t="shared" ca="1" si="9"/>
        <v>208554.70849625024</v>
      </c>
      <c r="S24" s="2"/>
      <c r="W24" s="5">
        <f t="shared" ca="1" si="12"/>
        <v>1.028333333333334</v>
      </c>
      <c r="Y24" s="12">
        <f t="shared" ca="1" si="20"/>
        <v>-71000</v>
      </c>
      <c r="Z24" s="12">
        <f t="shared" ca="1" si="21"/>
        <v>-90112.838344282703</v>
      </c>
      <c r="AA24" s="2">
        <f t="shared" ca="1" si="22"/>
        <v>47441.870151967538</v>
      </c>
      <c r="AB24" s="2">
        <f t="shared" ca="1" si="13"/>
        <v>47441.870151967538</v>
      </c>
    </row>
    <row r="25" spans="1:28" x14ac:dyDescent="0.25">
      <c r="D25" s="4">
        <v>18</v>
      </c>
      <c r="E25" s="2">
        <f t="shared" ca="1" si="25"/>
        <v>847</v>
      </c>
      <c r="F25" s="5">
        <f t="shared" ca="1" si="1"/>
        <v>1.0405000000000015</v>
      </c>
      <c r="G25" s="2">
        <f t="shared" ca="1" si="2"/>
        <v>881.30350000000135</v>
      </c>
      <c r="H25" s="6">
        <f t="shared" ca="1" si="26"/>
        <v>56.000000000000014</v>
      </c>
      <c r="I25" s="5">
        <f t="shared" ca="1" si="3"/>
        <v>0.80499999999999949</v>
      </c>
      <c r="J25" s="13">
        <f t="shared" ca="1" si="4"/>
        <v>45</v>
      </c>
      <c r="K25" s="2">
        <f t="shared" ca="1" si="5"/>
        <v>39658.657500000059</v>
      </c>
      <c r="L25" s="11">
        <f t="shared" ca="1" si="15"/>
        <v>538830.97812500049</v>
      </c>
      <c r="M25" s="2">
        <f t="shared" ca="1" si="6"/>
        <v>13404.626235000022</v>
      </c>
      <c r="N25" s="2">
        <f t="shared" ca="1" si="7"/>
        <v>3431.7315000000121</v>
      </c>
      <c r="O25" s="16">
        <f t="shared" ca="1" si="8"/>
        <v>2052.1754370000072</v>
      </c>
      <c r="P25" s="11">
        <f t="shared" ca="1" si="16"/>
        <v>25873.184983750056</v>
      </c>
      <c r="Q25" s="2">
        <f t="shared" ca="1" si="17"/>
        <v>16836.357735000034</v>
      </c>
      <c r="R25" s="11">
        <f t="shared" ca="1" si="9"/>
        <v>225391.06623125027</v>
      </c>
      <c r="S25" s="2"/>
      <c r="W25" s="5">
        <f t="shared" ca="1" si="12"/>
        <v>1.0300000000000007</v>
      </c>
      <c r="Y25" s="12">
        <f t="shared" ca="1" si="20"/>
        <v>-71000</v>
      </c>
      <c r="Z25" s="12">
        <f t="shared" ca="1" si="21"/>
        <v>-90112.838344282703</v>
      </c>
      <c r="AA25" s="2">
        <f t="shared" ca="1" si="22"/>
        <v>64278.227886967565</v>
      </c>
      <c r="AB25" s="2">
        <f t="shared" ca="1" si="13"/>
        <v>64278.227886967565</v>
      </c>
    </row>
    <row r="26" spans="1:28" x14ac:dyDescent="0.25">
      <c r="D26" s="4">
        <v>19</v>
      </c>
      <c r="E26" s="2">
        <f t="shared" ca="1" si="25"/>
        <v>847</v>
      </c>
      <c r="F26" s="5">
        <f t="shared" ca="1" si="1"/>
        <v>1.0427500000000016</v>
      </c>
      <c r="G26" s="2">
        <f t="shared" ca="1" si="2"/>
        <v>883.20925000000136</v>
      </c>
      <c r="H26" s="6">
        <f t="shared" ca="1" si="26"/>
        <v>56.000000000000014</v>
      </c>
      <c r="I26" s="5">
        <f t="shared" ca="1" si="3"/>
        <v>0.79416666666666613</v>
      </c>
      <c r="J26" s="13">
        <f t="shared" ca="1" si="4"/>
        <v>44</v>
      </c>
      <c r="K26" s="2">
        <f t="shared" ca="1" si="5"/>
        <v>38861.20700000006</v>
      </c>
      <c r="L26" s="11">
        <f t="shared" ca="1" si="15"/>
        <v>577692.18512500054</v>
      </c>
      <c r="M26" s="2">
        <f t="shared" ca="1" si="6"/>
        <v>13135.087966000021</v>
      </c>
      <c r="N26" s="2">
        <f t="shared" ca="1" si="7"/>
        <v>3372.2414000000122</v>
      </c>
      <c r="O26" s="16">
        <f t="shared" ca="1" si="8"/>
        <v>2016.6003572000072</v>
      </c>
      <c r="P26" s="11">
        <f t="shared" ca="1" si="16"/>
        <v>27889.785340950064</v>
      </c>
      <c r="Q26" s="2">
        <f t="shared" ca="1" si="17"/>
        <v>16507.329366000034</v>
      </c>
      <c r="R26" s="11">
        <f t="shared" ca="1" si="9"/>
        <v>241898.39559725032</v>
      </c>
      <c r="S26" s="2"/>
      <c r="W26" s="5">
        <f t="shared" ca="1" si="12"/>
        <v>1.0316666666666674</v>
      </c>
      <c r="Y26" s="12">
        <f t="shared" ca="1" si="20"/>
        <v>-71000</v>
      </c>
      <c r="Z26" s="12">
        <f t="shared" ca="1" si="21"/>
        <v>-90112.838344282703</v>
      </c>
      <c r="AA26" s="2">
        <f t="shared" ca="1" si="22"/>
        <v>80785.557252967614</v>
      </c>
      <c r="AB26" s="2">
        <f t="shared" ca="1" si="13"/>
        <v>80785.557252967614</v>
      </c>
    </row>
    <row r="27" spans="1:28" x14ac:dyDescent="0.25">
      <c r="D27" s="4">
        <v>20</v>
      </c>
      <c r="E27" s="2">
        <f t="shared" ca="1" si="25"/>
        <v>847</v>
      </c>
      <c r="F27" s="5">
        <f t="shared" ca="1" si="1"/>
        <v>1.0450000000000017</v>
      </c>
      <c r="G27" s="2">
        <f t="shared" ca="1" si="2"/>
        <v>885.11500000000149</v>
      </c>
      <c r="H27" s="6">
        <f t="shared" ca="1" si="26"/>
        <v>56.000000000000014</v>
      </c>
      <c r="I27" s="5">
        <f t="shared" ca="1" si="3"/>
        <v>0.78333333333333277</v>
      </c>
      <c r="J27" s="13">
        <f t="shared" ca="1" si="4"/>
        <v>43</v>
      </c>
      <c r="K27" s="2">
        <f t="shared" ca="1" si="5"/>
        <v>38059.945000000065</v>
      </c>
      <c r="L27" s="11">
        <f t="shared" ca="1" si="15"/>
        <v>615752.13012500061</v>
      </c>
      <c r="M27" s="2">
        <f t="shared" ca="1" si="6"/>
        <v>12864.261410000023</v>
      </c>
      <c r="N27" s="2">
        <f t="shared" ca="1" si="7"/>
        <v>3311.9890000000132</v>
      </c>
      <c r="O27" s="16">
        <f t="shared" ca="1" si="8"/>
        <v>1980.5694220000078</v>
      </c>
      <c r="P27" s="11">
        <f t="shared" ca="1" si="16"/>
        <v>29870.354762950072</v>
      </c>
      <c r="Q27" s="2">
        <f t="shared" ca="1" si="17"/>
        <v>16176.250410000037</v>
      </c>
      <c r="R27" s="11">
        <f t="shared" ca="1" si="9"/>
        <v>258074.64600725035</v>
      </c>
      <c r="S27" s="2"/>
      <c r="W27" s="5">
        <f t="shared" ca="1" si="12"/>
        <v>1.0333333333333341</v>
      </c>
      <c r="Y27" s="12">
        <f t="shared" ca="1" si="20"/>
        <v>-71000</v>
      </c>
      <c r="Z27" s="12">
        <f t="shared" ca="1" si="21"/>
        <v>-90112.838344282703</v>
      </c>
      <c r="AA27" s="2">
        <f t="shared" ca="1" si="22"/>
        <v>96961.807662967651</v>
      </c>
      <c r="AB27" s="2">
        <f t="shared" ca="1" si="13"/>
        <v>96961.807662967651</v>
      </c>
    </row>
    <row r="28" spans="1:28" x14ac:dyDescent="0.25">
      <c r="D28" s="4">
        <v>21</v>
      </c>
      <c r="E28" s="2">
        <f t="shared" ca="1" si="25"/>
        <v>847</v>
      </c>
      <c r="F28" s="5">
        <f t="shared" ca="1" si="1"/>
        <v>1.0472500000000018</v>
      </c>
      <c r="G28" s="2">
        <f t="shared" ca="1" si="2"/>
        <v>887.0207500000015</v>
      </c>
      <c r="H28" s="6">
        <f t="shared" ca="1" si="26"/>
        <v>56.000000000000014</v>
      </c>
      <c r="I28" s="5">
        <f t="shared" ca="1" si="3"/>
        <v>0.77249999999999941</v>
      </c>
      <c r="J28" s="13">
        <f t="shared" ca="1" si="4"/>
        <v>43</v>
      </c>
      <c r="K28" s="2">
        <f t="shared" ca="1" si="5"/>
        <v>38141.892250000063</v>
      </c>
      <c r="L28" s="11">
        <f t="shared" ca="1" si="15"/>
        <v>653894.02237500064</v>
      </c>
      <c r="M28" s="2">
        <f t="shared" ca="1" si="6"/>
        <v>12891.959580500023</v>
      </c>
      <c r="N28" s="2">
        <f t="shared" ca="1" si="7"/>
        <v>3328.3784500000129</v>
      </c>
      <c r="O28" s="16">
        <f t="shared" ca="1" si="8"/>
        <v>1990.3703131000075</v>
      </c>
      <c r="P28" s="11">
        <f t="shared" ca="1" si="16"/>
        <v>31860.725076050079</v>
      </c>
      <c r="Q28" s="2">
        <f t="shared" ca="1" si="17"/>
        <v>16220.338030500036</v>
      </c>
      <c r="R28" s="11">
        <f t="shared" ca="1" si="9"/>
        <v>274294.9840377504</v>
      </c>
      <c r="S28" s="2"/>
      <c r="W28" s="5">
        <f t="shared" ca="1" si="12"/>
        <v>1.0350000000000008</v>
      </c>
      <c r="Y28" s="12">
        <f t="shared" ca="1" si="20"/>
        <v>-71000</v>
      </c>
      <c r="Z28" s="12">
        <f t="shared" ca="1" si="21"/>
        <v>-90112.838344282703</v>
      </c>
      <c r="AA28" s="2">
        <f t="shared" ca="1" si="22"/>
        <v>113182.1456934677</v>
      </c>
      <c r="AB28" s="2">
        <f t="shared" ca="1" si="13"/>
        <v>113182.1456934677</v>
      </c>
    </row>
    <row r="29" spans="1:28" x14ac:dyDescent="0.25">
      <c r="D29" s="4">
        <v>22</v>
      </c>
      <c r="E29" s="2">
        <f t="shared" ca="1" si="25"/>
        <v>847</v>
      </c>
      <c r="F29" s="5">
        <f t="shared" ca="1" si="1"/>
        <v>1.0495000000000019</v>
      </c>
      <c r="G29" s="2">
        <f t="shared" ca="1" si="2"/>
        <v>888.92650000000162</v>
      </c>
      <c r="H29" s="6">
        <f t="shared" ca="1" si="26"/>
        <v>56.000000000000014</v>
      </c>
      <c r="I29" s="5">
        <f t="shared" ca="1" si="3"/>
        <v>0.76166666666666605</v>
      </c>
      <c r="J29" s="13">
        <f t="shared" ca="1" si="4"/>
        <v>42</v>
      </c>
      <c r="K29" s="2">
        <f t="shared" ca="1" si="5"/>
        <v>37334.913000000066</v>
      </c>
      <c r="L29" s="11">
        <f t="shared" ca="1" si="15"/>
        <v>691228.9353750007</v>
      </c>
      <c r="M29" s="2">
        <f t="shared" ca="1" si="6"/>
        <v>12619.200594000024</v>
      </c>
      <c r="N29" s="2">
        <f t="shared" ca="1" si="7"/>
        <v>3266.9826000000135</v>
      </c>
      <c r="O29" s="16">
        <f t="shared" ca="1" si="8"/>
        <v>1953.6555948000077</v>
      </c>
      <c r="P29" s="11">
        <f t="shared" ca="1" si="16"/>
        <v>33814.380670850085</v>
      </c>
      <c r="Q29" s="2">
        <f t="shared" ca="1" si="17"/>
        <v>15886.183194000037</v>
      </c>
      <c r="R29" s="11">
        <f t="shared" ca="1" si="9"/>
        <v>290181.16723175044</v>
      </c>
      <c r="S29" s="2"/>
      <c r="W29" s="5">
        <f t="shared" ca="1" si="12"/>
        <v>1.0366666666666675</v>
      </c>
      <c r="Y29" s="12">
        <f t="shared" ca="1" si="20"/>
        <v>-71000</v>
      </c>
      <c r="Z29" s="12">
        <f t="shared" ca="1" si="21"/>
        <v>-90112.838344282703</v>
      </c>
      <c r="AA29" s="2">
        <f t="shared" ca="1" si="22"/>
        <v>129068.32888746774</v>
      </c>
      <c r="AB29" s="2">
        <f t="shared" ca="1" si="13"/>
        <v>129068.32888746774</v>
      </c>
    </row>
    <row r="30" spans="1:28" x14ac:dyDescent="0.25">
      <c r="D30" s="4">
        <v>23</v>
      </c>
      <c r="E30" s="2">
        <f t="shared" ca="1" si="25"/>
        <v>847</v>
      </c>
      <c r="F30" s="5">
        <f t="shared" ca="1" si="1"/>
        <v>1.051750000000002</v>
      </c>
      <c r="G30" s="2">
        <f t="shared" ca="1" si="2"/>
        <v>890.83225000000164</v>
      </c>
      <c r="H30" s="6">
        <f t="shared" ca="1" si="26"/>
        <v>56.000000000000014</v>
      </c>
      <c r="I30" s="5">
        <f t="shared" ca="1" si="3"/>
        <v>0.75083333333333269</v>
      </c>
      <c r="J30" s="13">
        <f t="shared" ca="1" si="4"/>
        <v>42</v>
      </c>
      <c r="K30" s="2">
        <f t="shared" ca="1" si="5"/>
        <v>37414.954500000065</v>
      </c>
      <c r="L30" s="11">
        <f t="shared" ca="1" si="15"/>
        <v>728643.88987500081</v>
      </c>
      <c r="M30" s="2">
        <f t="shared" ca="1" si="6"/>
        <v>12646.254621000024</v>
      </c>
      <c r="N30" s="2">
        <f t="shared" ca="1" si="7"/>
        <v>3282.9909000000134</v>
      </c>
      <c r="O30" s="16">
        <f t="shared" ca="1" si="8"/>
        <v>1963.2285582000077</v>
      </c>
      <c r="P30" s="11">
        <f t="shared" ca="1" si="16"/>
        <v>35777.609229050096</v>
      </c>
      <c r="Q30" s="2">
        <f t="shared" ca="1" si="17"/>
        <v>15929.245521000037</v>
      </c>
      <c r="R30" s="11">
        <f t="shared" ca="1" si="9"/>
        <v>306110.4127527505</v>
      </c>
      <c r="S30" s="2"/>
      <c r="W30" s="5">
        <f t="shared" ca="1" si="12"/>
        <v>1.0383333333333342</v>
      </c>
      <c r="Y30" s="12">
        <f t="shared" ca="1" si="20"/>
        <v>-71000</v>
      </c>
      <c r="Z30" s="12">
        <f t="shared" ca="1" si="21"/>
        <v>-90112.838344282703</v>
      </c>
      <c r="AA30" s="2">
        <f t="shared" ca="1" si="22"/>
        <v>144997.5744084678</v>
      </c>
      <c r="AB30" s="2">
        <f t="shared" ca="1" si="13"/>
        <v>144997.5744084678</v>
      </c>
    </row>
    <row r="31" spans="1:28" x14ac:dyDescent="0.25">
      <c r="D31" s="4">
        <v>24</v>
      </c>
      <c r="E31" s="2">
        <f t="shared" ca="1" si="25"/>
        <v>847</v>
      </c>
      <c r="F31" s="5">
        <f t="shared" ca="1" si="1"/>
        <v>1.054000000000002</v>
      </c>
      <c r="G31" s="2">
        <f t="shared" ca="1" si="2"/>
        <v>892.73800000000176</v>
      </c>
      <c r="H31" s="6">
        <f t="shared" ca="1" si="26"/>
        <v>56.000000000000014</v>
      </c>
      <c r="I31" s="5">
        <f t="shared" ca="1" si="3"/>
        <v>0.73999999999999932</v>
      </c>
      <c r="J31" s="13">
        <f t="shared" ca="1" si="4"/>
        <v>41</v>
      </c>
      <c r="K31" s="2">
        <f t="shared" ca="1" si="5"/>
        <v>36602.258000000074</v>
      </c>
      <c r="L31" s="11">
        <f ca="1">L30+K31</f>
        <v>765246.14787500084</v>
      </c>
      <c r="M31" s="2">
        <f t="shared" ca="1" si="6"/>
        <v>12371.563204000026</v>
      </c>
      <c r="N31" s="2">
        <f t="shared" ca="1" si="7"/>
        <v>3220.4516000000149</v>
      </c>
      <c r="O31" s="16">
        <f t="shared" ca="1" si="8"/>
        <v>1925.8300568000088</v>
      </c>
      <c r="P31" s="11">
        <f t="shared" ca="1" si="16"/>
        <v>37703.439285850109</v>
      </c>
      <c r="Q31" s="2">
        <f t="shared" ca="1" si="17"/>
        <v>15592.01480400004</v>
      </c>
      <c r="R31" s="11">
        <f t="shared" ca="1" si="9"/>
        <v>321702.42755675054</v>
      </c>
      <c r="S31" s="2"/>
      <c r="W31" s="5">
        <f t="shared" ca="1" si="12"/>
        <v>1.0400000000000009</v>
      </c>
      <c r="Y31" s="12">
        <f t="shared" ca="1" si="20"/>
        <v>-71000</v>
      </c>
      <c r="Z31" s="12">
        <f t="shared" ca="1" si="21"/>
        <v>-90112.838344282703</v>
      </c>
      <c r="AA31" s="2">
        <f t="shared" ca="1" si="22"/>
        <v>160589.58921246784</v>
      </c>
      <c r="AB31" s="2">
        <f t="shared" ca="1" si="13"/>
        <v>160589.58921246784</v>
      </c>
    </row>
    <row r="32" spans="1:28" x14ac:dyDescent="0.25">
      <c r="D32" s="4">
        <v>25</v>
      </c>
      <c r="E32" s="2">
        <f t="shared" ca="1" si="25"/>
        <v>847</v>
      </c>
      <c r="F32" s="5">
        <f t="shared" ca="1" si="1"/>
        <v>1.0562500000000021</v>
      </c>
      <c r="G32" s="2">
        <f t="shared" ca="1" si="2"/>
        <v>894.64375000000177</v>
      </c>
      <c r="H32" s="6">
        <f t="shared" ca="1" si="26"/>
        <v>56.000000000000014</v>
      </c>
      <c r="I32" s="5">
        <f t="shared" ca="1" si="3"/>
        <v>0.72916666666666596</v>
      </c>
      <c r="J32" s="13">
        <f t="shared" ca="1" si="4"/>
        <v>40</v>
      </c>
      <c r="K32" s="2">
        <f t="shared" ca="1" si="5"/>
        <v>35785.750000000073</v>
      </c>
      <c r="L32" s="11">
        <f t="shared" ca="1" si="15"/>
        <v>801031.89787500096</v>
      </c>
      <c r="M32" s="2">
        <f t="shared" ca="1" si="6"/>
        <v>12095.583500000026</v>
      </c>
      <c r="N32" s="2">
        <f t="shared" ca="1" si="7"/>
        <v>3157.1500000000146</v>
      </c>
      <c r="O32" s="16">
        <f t="shared" ca="1" si="8"/>
        <v>1887.9757000000086</v>
      </c>
      <c r="P32" s="11">
        <f t="shared" ca="1" si="16"/>
        <v>39591.414985850119</v>
      </c>
      <c r="Q32" s="2">
        <f t="shared" ca="1" si="17"/>
        <v>15252.73350000004</v>
      </c>
      <c r="R32" s="11">
        <f t="shared" ca="1" si="9"/>
        <v>336955.16105675057</v>
      </c>
      <c r="S32" s="2"/>
      <c r="W32" s="5">
        <f t="shared" ca="1" si="12"/>
        <v>1.0416666666666676</v>
      </c>
      <c r="Y32" s="12">
        <f t="shared" ca="1" si="20"/>
        <v>-71000</v>
      </c>
      <c r="Z32" s="12">
        <f t="shared" ca="1" si="21"/>
        <v>-90112.838344282703</v>
      </c>
      <c r="AA32" s="2">
        <f t="shared" ca="1" si="22"/>
        <v>175842.32271246787</v>
      </c>
      <c r="AB32" s="2">
        <f t="shared" ca="1" si="13"/>
        <v>175842.32271246787</v>
      </c>
    </row>
    <row r="33" spans="4:28" x14ac:dyDescent="0.25">
      <c r="D33" s="4">
        <v>26</v>
      </c>
      <c r="E33" s="2">
        <f t="shared" ca="1" si="25"/>
        <v>847</v>
      </c>
      <c r="F33" s="5">
        <f t="shared" ca="1" si="1"/>
        <v>1.0585000000000022</v>
      </c>
      <c r="G33" s="2">
        <f t="shared" ca="1" si="2"/>
        <v>896.5495000000019</v>
      </c>
      <c r="H33" s="6">
        <f t="shared" ca="1" si="26"/>
        <v>56.000000000000014</v>
      </c>
      <c r="I33" s="5">
        <f t="shared" ca="1" si="3"/>
        <v>0.7183333333333326</v>
      </c>
      <c r="J33" s="13">
        <f t="shared" ca="1" si="4"/>
        <v>40</v>
      </c>
      <c r="K33" s="2">
        <f t="shared" ca="1" si="5"/>
        <v>35861.980000000076</v>
      </c>
      <c r="L33" s="11">
        <f t="shared" ca="1" si="15"/>
        <v>836893.87787500105</v>
      </c>
      <c r="M33" s="2">
        <f t="shared" ca="1" si="6"/>
        <v>12121.349240000027</v>
      </c>
      <c r="N33" s="2">
        <f t="shared" ca="1" si="7"/>
        <v>3172.3960000000152</v>
      </c>
      <c r="O33" s="16">
        <f t="shared" ca="1" si="8"/>
        <v>1897.092808000009</v>
      </c>
      <c r="P33" s="11">
        <f t="shared" ca="1" si="16"/>
        <v>41488.507793850127</v>
      </c>
      <c r="Q33" s="2">
        <f t="shared" ca="1" si="17"/>
        <v>15293.745240000042</v>
      </c>
      <c r="R33" s="11">
        <f t="shared" ca="1" si="9"/>
        <v>352248.90629675059</v>
      </c>
      <c r="S33" s="2"/>
      <c r="W33" s="5">
        <f t="shared" ca="1" si="12"/>
        <v>1.0433333333333343</v>
      </c>
      <c r="Y33" s="12">
        <f t="shared" ca="1" si="20"/>
        <v>-71000</v>
      </c>
      <c r="Z33" s="12">
        <f t="shared" ca="1" si="21"/>
        <v>-90112.838344282703</v>
      </c>
      <c r="AA33" s="2">
        <f t="shared" ca="1" si="22"/>
        <v>191136.06795246789</v>
      </c>
      <c r="AB33" s="2">
        <f t="shared" ca="1" si="13"/>
        <v>191136.06795246789</v>
      </c>
    </row>
    <row r="34" spans="4:28" x14ac:dyDescent="0.25">
      <c r="D34" s="4">
        <v>27</v>
      </c>
      <c r="E34" s="2">
        <f t="shared" ca="1" si="25"/>
        <v>847</v>
      </c>
      <c r="F34" s="5">
        <f t="shared" ca="1" si="1"/>
        <v>1.0607500000000023</v>
      </c>
      <c r="G34" s="2">
        <f t="shared" ca="1" si="2"/>
        <v>898.45525000000191</v>
      </c>
      <c r="H34" s="6">
        <f t="shared" ca="1" si="26"/>
        <v>56.000000000000014</v>
      </c>
      <c r="I34" s="5">
        <f t="shared" ca="1" si="3"/>
        <v>0.70749999999999924</v>
      </c>
      <c r="J34" s="13">
        <f t="shared" ca="1" si="4"/>
        <v>39</v>
      </c>
      <c r="K34" s="2">
        <f t="shared" ca="1" si="5"/>
        <v>35039.754750000073</v>
      </c>
      <c r="L34" s="11">
        <f t="shared" ca="1" si="15"/>
        <v>871933.63262500113</v>
      </c>
      <c r="M34" s="2">
        <f t="shared" ca="1" si="6"/>
        <v>11843.437105500025</v>
      </c>
      <c r="N34" s="2">
        <f t="shared" ca="1" si="7"/>
        <v>3107.9509500000149</v>
      </c>
      <c r="O34" s="16">
        <f t="shared" ca="1" si="8"/>
        <v>1858.5546681000087</v>
      </c>
      <c r="P34" s="11">
        <f t="shared" ca="1" si="16"/>
        <v>43347.062461950132</v>
      </c>
      <c r="Q34" s="2">
        <f t="shared" ca="1" si="17"/>
        <v>14951.38805550004</v>
      </c>
      <c r="R34" s="11">
        <f t="shared" ca="1" si="9"/>
        <v>367200.29435225064</v>
      </c>
      <c r="S34" s="2"/>
      <c r="W34" s="5">
        <f t="shared" ca="1" si="12"/>
        <v>1.045000000000001</v>
      </c>
      <c r="Y34" s="12">
        <f t="shared" ca="1" si="20"/>
        <v>-71000</v>
      </c>
      <c r="Z34" s="12">
        <f t="shared" ca="1" si="21"/>
        <v>-90112.838344282703</v>
      </c>
      <c r="AA34" s="2">
        <f t="shared" ca="1" si="22"/>
        <v>206087.45600796794</v>
      </c>
      <c r="AB34" s="2">
        <f t="shared" ca="1" si="13"/>
        <v>206087.45600796794</v>
      </c>
    </row>
    <row r="35" spans="4:28" x14ac:dyDescent="0.25">
      <c r="D35" s="4">
        <v>28</v>
      </c>
      <c r="E35" s="2">
        <f t="shared" ca="1" si="25"/>
        <v>847</v>
      </c>
      <c r="F35" s="5">
        <f t="shared" ca="1" si="1"/>
        <v>1.0630000000000024</v>
      </c>
      <c r="G35" s="2">
        <f t="shared" ca="1" si="2"/>
        <v>900.36100000000204</v>
      </c>
      <c r="H35" s="6">
        <f t="shared" ca="1" si="26"/>
        <v>56.000000000000014</v>
      </c>
      <c r="I35" s="5">
        <f t="shared" ca="1" si="3"/>
        <v>0.69666666666666588</v>
      </c>
      <c r="J35" s="13">
        <f t="shared" ca="1" si="4"/>
        <v>39</v>
      </c>
      <c r="K35" s="2">
        <f t="shared" ca="1" si="5"/>
        <v>35114.079000000078</v>
      </c>
      <c r="L35" s="11">
        <f t="shared" ca="1" si="15"/>
        <v>907047.71162500116</v>
      </c>
      <c r="M35" s="2">
        <f t="shared" ca="1" si="6"/>
        <v>11868.558702000028</v>
      </c>
      <c r="N35" s="2">
        <f t="shared" ca="1" si="7"/>
        <v>3122.8158000000158</v>
      </c>
      <c r="O35" s="16">
        <f t="shared" ca="1" si="8"/>
        <v>1867.4438484000093</v>
      </c>
      <c r="P35" s="11">
        <f t="shared" ca="1" si="16"/>
        <v>45214.506310350145</v>
      </c>
      <c r="Q35" s="2">
        <f t="shared" ca="1" si="17"/>
        <v>14991.374502000042</v>
      </c>
      <c r="R35" s="11">
        <f t="shared" ca="1" si="9"/>
        <v>382191.66885425069</v>
      </c>
      <c r="S35" s="2"/>
      <c r="W35" s="5">
        <f t="shared" ca="1" si="12"/>
        <v>1.0466666666666677</v>
      </c>
      <c r="Y35" s="12">
        <f t="shared" ca="1" si="20"/>
        <v>-71000</v>
      </c>
      <c r="Z35" s="12">
        <f t="shared" ca="1" si="21"/>
        <v>-90112.838344282703</v>
      </c>
      <c r="AA35" s="2">
        <f t="shared" ca="1" si="22"/>
        <v>221078.83050996799</v>
      </c>
      <c r="AB35" s="2">
        <f t="shared" ca="1" si="13"/>
        <v>221078.83050996799</v>
      </c>
    </row>
    <row r="36" spans="4:28" x14ac:dyDescent="0.25">
      <c r="D36" s="4">
        <v>29</v>
      </c>
      <c r="E36" s="2">
        <f t="shared" ca="1" si="25"/>
        <v>847</v>
      </c>
      <c r="F36" s="5">
        <f t="shared" ca="1" si="1"/>
        <v>1.0652500000000025</v>
      </c>
      <c r="G36" s="2">
        <f t="shared" ca="1" si="2"/>
        <v>902.26675000000205</v>
      </c>
      <c r="H36" s="6">
        <f t="shared" ca="1" si="26"/>
        <v>56.000000000000014</v>
      </c>
      <c r="I36" s="5">
        <f t="shared" ca="1" si="3"/>
        <v>0.68583333333333252</v>
      </c>
      <c r="J36" s="13">
        <f t="shared" ca="1" si="4"/>
        <v>38</v>
      </c>
      <c r="K36" s="2">
        <f t="shared" ca="1" si="5"/>
        <v>34286.136500000081</v>
      </c>
      <c r="L36" s="11">
        <f t="shared" ca="1" si="15"/>
        <v>941333.84812500118</v>
      </c>
      <c r="M36" s="2">
        <f t="shared" ca="1" si="6"/>
        <v>11588.714137000028</v>
      </c>
      <c r="N36" s="2">
        <f t="shared" ca="1" si="7"/>
        <v>3057.2273000000164</v>
      </c>
      <c r="O36" s="16">
        <f t="shared" ca="1" si="8"/>
        <v>1828.2219254000097</v>
      </c>
      <c r="P36" s="11">
        <f t="shared" ca="1" si="16"/>
        <v>47042.728235750154</v>
      </c>
      <c r="Q36" s="2">
        <f t="shared" ca="1" si="17"/>
        <v>14645.941437000045</v>
      </c>
      <c r="R36" s="11">
        <f t="shared" ca="1" si="9"/>
        <v>396837.61029125075</v>
      </c>
      <c r="S36" s="2"/>
      <c r="W36" s="5">
        <f t="shared" ca="1" si="12"/>
        <v>1.0483333333333344</v>
      </c>
      <c r="Y36" s="12">
        <f t="shared" ca="1" si="20"/>
        <v>-71000</v>
      </c>
      <c r="Z36" s="12">
        <f t="shared" ca="1" si="21"/>
        <v>-90112.838344282703</v>
      </c>
      <c r="AA36" s="2">
        <f t="shared" ca="1" si="22"/>
        <v>235724.77194696805</v>
      </c>
      <c r="AB36" s="2">
        <f t="shared" ca="1" si="13"/>
        <v>235724.77194696805</v>
      </c>
    </row>
    <row r="37" spans="4:28" x14ac:dyDescent="0.25">
      <c r="D37" s="4">
        <v>30</v>
      </c>
      <c r="E37" s="2">
        <f t="shared" ca="1" si="25"/>
        <v>847</v>
      </c>
      <c r="F37" s="5">
        <f t="shared" ca="1" si="1"/>
        <v>1.0675000000000026</v>
      </c>
      <c r="G37" s="2">
        <f t="shared" ca="1" si="2"/>
        <v>904.17250000000217</v>
      </c>
      <c r="H37" s="6">
        <f t="shared" ca="1" si="26"/>
        <v>56.000000000000014</v>
      </c>
      <c r="I37" s="5">
        <f t="shared" ca="1" si="3"/>
        <v>0.67499999999999916</v>
      </c>
      <c r="J37" s="13">
        <f t="shared" ca="1" si="4"/>
        <v>37</v>
      </c>
      <c r="K37" s="2">
        <f t="shared" ca="1" si="5"/>
        <v>33454.38250000008</v>
      </c>
      <c r="L37" s="11">
        <f t="shared" ca="1" si="15"/>
        <v>974788.23062500125</v>
      </c>
      <c r="M37" s="2">
        <f t="shared" ca="1" si="6"/>
        <v>11307.581285000027</v>
      </c>
      <c r="N37" s="2">
        <f t="shared" ca="1" si="7"/>
        <v>2990.8765000000162</v>
      </c>
      <c r="O37" s="16">
        <f t="shared" ca="1" si="8"/>
        <v>1788.5441470000096</v>
      </c>
      <c r="P37" s="11">
        <f t="shared" ca="1" si="16"/>
        <v>48831.272382750161</v>
      </c>
      <c r="Q37" s="2">
        <f t="shared" ca="1" si="17"/>
        <v>14298.457785000044</v>
      </c>
      <c r="R37" s="11">
        <f t="shared" ca="1" si="9"/>
        <v>411136.06807625078</v>
      </c>
      <c r="S37" s="2"/>
      <c r="W37" s="5">
        <f t="shared" ca="1" si="12"/>
        <v>1.0500000000000012</v>
      </c>
      <c r="Y37" s="12">
        <f t="shared" ca="1" si="20"/>
        <v>-71000</v>
      </c>
      <c r="Z37" s="12">
        <f t="shared" ca="1" si="21"/>
        <v>-90112.838344282703</v>
      </c>
      <c r="AA37" s="2">
        <f t="shared" ca="1" si="22"/>
        <v>250023.22973196808</v>
      </c>
      <c r="AB37" s="2">
        <f t="shared" ca="1" si="13"/>
        <v>250023.22973196808</v>
      </c>
    </row>
    <row r="38" spans="4:28" x14ac:dyDescent="0.25">
      <c r="D38" s="4">
        <v>31</v>
      </c>
      <c r="E38" s="2">
        <f t="shared" ca="1" si="25"/>
        <v>847</v>
      </c>
      <c r="F38" s="5">
        <f t="shared" ca="1" si="1"/>
        <v>1.0697500000000026</v>
      </c>
      <c r="G38" s="2">
        <f t="shared" ca="1" si="2"/>
        <v>906.07825000000219</v>
      </c>
      <c r="H38" s="6">
        <f t="shared" ca="1" si="26"/>
        <v>56.000000000000014</v>
      </c>
      <c r="I38" s="5">
        <f t="shared" ca="1" si="3"/>
        <v>0.66416666666666579</v>
      </c>
      <c r="J38" s="13">
        <f t="shared" ca="1" si="4"/>
        <v>37</v>
      </c>
      <c r="K38" s="2">
        <f t="shared" ca="1" si="5"/>
        <v>33524.895250000081</v>
      </c>
      <c r="L38" s="11">
        <f t="shared" ca="1" si="15"/>
        <v>1008313.1258750013</v>
      </c>
      <c r="M38" s="2">
        <f t="shared" ca="1" si="6"/>
        <v>11331.414594500029</v>
      </c>
      <c r="N38" s="2">
        <f t="shared" ca="1" si="7"/>
        <v>3004.9790500000163</v>
      </c>
      <c r="O38" s="16">
        <f t="shared" ca="1" si="8"/>
        <v>1796.9774719000097</v>
      </c>
      <c r="P38" s="11">
        <f t="shared" ca="1" si="16"/>
        <v>50628.249854650174</v>
      </c>
      <c r="Q38" s="2">
        <f t="shared" ca="1" si="17"/>
        <v>14336.393644500045</v>
      </c>
      <c r="R38" s="11">
        <f t="shared" ca="1" si="9"/>
        <v>425472.46172075084</v>
      </c>
      <c r="S38" s="2"/>
      <c r="W38" s="5">
        <f t="shared" ca="1" si="12"/>
        <v>1.0516666666666679</v>
      </c>
      <c r="Y38" s="12">
        <f t="shared" ca="1" si="20"/>
        <v>-71000</v>
      </c>
      <c r="Z38" s="12">
        <f t="shared" ca="1" si="21"/>
        <v>-90112.838344282703</v>
      </c>
      <c r="AA38" s="2">
        <f t="shared" ca="1" si="22"/>
        <v>264359.62337646814</v>
      </c>
      <c r="AB38" s="2">
        <f t="shared" ca="1" si="13"/>
        <v>264359.62337646814</v>
      </c>
    </row>
    <row r="39" spans="4:28" x14ac:dyDescent="0.25">
      <c r="D39" s="4">
        <v>32</v>
      </c>
      <c r="E39" s="2">
        <f t="shared" ca="1" si="25"/>
        <v>847</v>
      </c>
      <c r="F39" s="5">
        <f t="shared" ca="1" si="1"/>
        <v>1.0720000000000027</v>
      </c>
      <c r="G39" s="2">
        <f t="shared" ca="1" si="2"/>
        <v>907.98400000000231</v>
      </c>
      <c r="H39" s="6">
        <f t="shared" ca="1" si="26"/>
        <v>56.000000000000014</v>
      </c>
      <c r="I39" s="5">
        <f t="shared" ca="1" si="3"/>
        <v>0.65333333333333243</v>
      </c>
      <c r="J39" s="13">
        <f t="shared" ca="1" si="4"/>
        <v>36</v>
      </c>
      <c r="K39" s="2">
        <f t="shared" ca="1" si="5"/>
        <v>32687.424000000083</v>
      </c>
      <c r="L39" s="11">
        <f t="shared" ca="1" si="15"/>
        <v>1041000.5498750014</v>
      </c>
      <c r="M39" s="2">
        <f t="shared" ca="1" si="6"/>
        <v>11048.349312000029</v>
      </c>
      <c r="N39" s="2">
        <f t="shared" ca="1" si="7"/>
        <v>2937.4848000000165</v>
      </c>
      <c r="O39" s="16">
        <f t="shared" ca="1" si="8"/>
        <v>1756.6159104000099</v>
      </c>
      <c r="P39" s="11">
        <f t="shared" ca="1" si="16"/>
        <v>52384.865765050185</v>
      </c>
      <c r="Q39" s="2">
        <f t="shared" ca="1" si="17"/>
        <v>13985.834112000046</v>
      </c>
      <c r="R39" s="11">
        <f t="shared" ca="1" si="9"/>
        <v>439458.29583275091</v>
      </c>
      <c r="S39" s="2"/>
      <c r="W39" s="5">
        <f t="shared" ca="1" si="12"/>
        <v>1.0533333333333346</v>
      </c>
      <c r="Y39" s="12">
        <f t="shared" ca="1" si="20"/>
        <v>-71000</v>
      </c>
      <c r="Z39" s="12">
        <f t="shared" ca="1" si="21"/>
        <v>-90112.838344282703</v>
      </c>
      <c r="AA39" s="2">
        <f t="shared" ca="1" si="22"/>
        <v>278345.45748846821</v>
      </c>
      <c r="AB39" s="2">
        <f t="shared" ca="1" si="13"/>
        <v>278345.45748846821</v>
      </c>
    </row>
    <row r="40" spans="4:28" x14ac:dyDescent="0.25">
      <c r="D40" s="4">
        <v>33</v>
      </c>
      <c r="E40" s="2">
        <f t="shared" ca="1" si="25"/>
        <v>847</v>
      </c>
      <c r="F40" s="5">
        <f t="shared" ref="F40:F71" ca="1" si="27">F39+$B$10/12</f>
        <v>1.0742500000000028</v>
      </c>
      <c r="G40" s="2">
        <f t="shared" ca="1" si="2"/>
        <v>909.88975000000244</v>
      </c>
      <c r="H40" s="6">
        <f t="shared" ca="1" si="26"/>
        <v>56.000000000000014</v>
      </c>
      <c r="I40" s="5">
        <f t="shared" ref="I40:I71" ca="1" si="28">I39-$B$12/12</f>
        <v>0.64249999999999907</v>
      </c>
      <c r="J40" s="13">
        <f t="shared" ca="1" si="4"/>
        <v>35</v>
      </c>
      <c r="K40" s="2">
        <f t="shared" ca="1" si="5"/>
        <v>31846.141250000084</v>
      </c>
      <c r="L40" s="11">
        <f t="shared" ca="1" si="15"/>
        <v>1072846.6911250015</v>
      </c>
      <c r="M40" s="2">
        <f t="shared" ca="1" si="6"/>
        <v>10763.995742500028</v>
      </c>
      <c r="N40" s="2">
        <f t="shared" ca="1" si="7"/>
        <v>2869.2282500000169</v>
      </c>
      <c r="O40" s="16">
        <f t="shared" ca="1" si="8"/>
        <v>1715.79849350001</v>
      </c>
      <c r="P40" s="11">
        <f t="shared" ca="1" si="16"/>
        <v>54100.664258550198</v>
      </c>
      <c r="Q40" s="2">
        <f t="shared" ca="1" si="17"/>
        <v>13633.223992500045</v>
      </c>
      <c r="R40" s="11">
        <f t="shared" ca="1" si="9"/>
        <v>453091.51982525096</v>
      </c>
      <c r="S40" s="2"/>
      <c r="W40" s="5">
        <f t="shared" ca="1" si="12"/>
        <v>1.0550000000000013</v>
      </c>
      <c r="Y40" s="12">
        <f t="shared" ca="1" si="20"/>
        <v>-71000</v>
      </c>
      <c r="Z40" s="12">
        <f t="shared" ca="1" si="21"/>
        <v>-90112.838344282703</v>
      </c>
      <c r="AA40" s="2">
        <f t="shared" ca="1" si="22"/>
        <v>291978.68148096825</v>
      </c>
      <c r="AB40" s="2">
        <f t="shared" ref="AB40:AB71" ca="1" si="29">AA40/POWER(1+$B$13/12,D40)</f>
        <v>291978.68148096825</v>
      </c>
    </row>
    <row r="41" spans="4:28" x14ac:dyDescent="0.25">
      <c r="D41" s="4">
        <v>34</v>
      </c>
      <c r="E41" s="2">
        <f t="shared" ca="1" si="25"/>
        <v>847</v>
      </c>
      <c r="F41" s="5">
        <f t="shared" ca="1" si="27"/>
        <v>1.0765000000000029</v>
      </c>
      <c r="G41" s="2">
        <f t="shared" ca="1" si="2"/>
        <v>911.79550000000245</v>
      </c>
      <c r="H41" s="6">
        <f t="shared" ca="1" si="26"/>
        <v>56.000000000000014</v>
      </c>
      <c r="I41" s="5">
        <f t="shared" ca="1" si="28"/>
        <v>0.63166666666666571</v>
      </c>
      <c r="J41" s="13">
        <f t="shared" ca="1" si="4"/>
        <v>35</v>
      </c>
      <c r="K41" s="2">
        <f t="shared" ca="1" si="5"/>
        <v>31912.842500000086</v>
      </c>
      <c r="L41" s="11">
        <f t="shared" ca="1" si="15"/>
        <v>1104759.5336250016</v>
      </c>
      <c r="M41" s="2">
        <f t="shared" ca="1" si="6"/>
        <v>10786.540765000031</v>
      </c>
      <c r="N41" s="2">
        <f t="shared" ca="1" si="7"/>
        <v>2882.5685000000176</v>
      </c>
      <c r="O41" s="16">
        <f t="shared" ca="1" si="8"/>
        <v>1723.7759630000103</v>
      </c>
      <c r="P41" s="11">
        <f t="shared" ca="1" si="16"/>
        <v>55824.440221550205</v>
      </c>
      <c r="Q41" s="2">
        <f t="shared" ca="1" si="17"/>
        <v>13669.109265000048</v>
      </c>
      <c r="R41" s="11">
        <f t="shared" ca="1" si="9"/>
        <v>466760.62909025099</v>
      </c>
      <c r="S41" s="2"/>
      <c r="W41" s="5">
        <f t="shared" ca="1" si="12"/>
        <v>1.056666666666668</v>
      </c>
      <c r="Y41" s="12">
        <f t="shared" ca="1" si="20"/>
        <v>-71000</v>
      </c>
      <c r="Z41" s="12">
        <f t="shared" ca="1" si="21"/>
        <v>-90112.838344282703</v>
      </c>
      <c r="AA41" s="2">
        <f t="shared" ca="1" si="22"/>
        <v>305647.79074596829</v>
      </c>
      <c r="AB41" s="2">
        <f t="shared" ca="1" si="29"/>
        <v>305647.79074596829</v>
      </c>
    </row>
    <row r="42" spans="4:28" x14ac:dyDescent="0.25">
      <c r="D42" s="4">
        <v>35</v>
      </c>
      <c r="E42" s="2">
        <f t="shared" ca="1" si="25"/>
        <v>847</v>
      </c>
      <c r="F42" s="5">
        <f t="shared" ca="1" si="27"/>
        <v>1.078750000000003</v>
      </c>
      <c r="G42" s="2">
        <f t="shared" ca="1" si="2"/>
        <v>913.70125000000257</v>
      </c>
      <c r="H42" s="6">
        <f t="shared" ca="1" si="26"/>
        <v>56.000000000000014</v>
      </c>
      <c r="I42" s="5">
        <f t="shared" ca="1" si="28"/>
        <v>0.62083333333333235</v>
      </c>
      <c r="J42" s="13">
        <f t="shared" ca="1" si="4"/>
        <v>34</v>
      </c>
      <c r="K42" s="2">
        <f t="shared" ca="1" si="5"/>
        <v>31065.842500000086</v>
      </c>
      <c r="L42" s="11">
        <f t="shared" ca="1" si="15"/>
        <v>1135825.3761250016</v>
      </c>
      <c r="M42" s="2">
        <f t="shared" ca="1" si="6"/>
        <v>10500.254765000031</v>
      </c>
      <c r="N42" s="2">
        <f t="shared" ca="1" si="7"/>
        <v>2813.1685000000175</v>
      </c>
      <c r="O42" s="16">
        <f t="shared" ca="1" si="8"/>
        <v>1682.2747630000104</v>
      </c>
      <c r="P42" s="11">
        <f t="shared" ca="1" si="16"/>
        <v>57506.714984550214</v>
      </c>
      <c r="Q42" s="2">
        <f t="shared" ca="1" si="17"/>
        <v>13313.423265000049</v>
      </c>
      <c r="R42" s="11">
        <f t="shared" ca="1" si="9"/>
        <v>480074.05235525104</v>
      </c>
      <c r="S42" s="2"/>
      <c r="W42" s="5">
        <f t="shared" ca="1" si="12"/>
        <v>1.0583333333333347</v>
      </c>
      <c r="Y42" s="12">
        <f t="shared" ca="1" si="20"/>
        <v>-71000</v>
      </c>
      <c r="Z42" s="12">
        <f t="shared" ca="1" si="21"/>
        <v>-90112.838344282703</v>
      </c>
      <c r="AA42" s="2">
        <f t="shared" ca="1" si="22"/>
        <v>318961.21401096834</v>
      </c>
      <c r="AB42" s="2">
        <f t="shared" ca="1" si="29"/>
        <v>318961.21401096834</v>
      </c>
    </row>
    <row r="43" spans="4:28" x14ac:dyDescent="0.25">
      <c r="D43" s="4">
        <v>36</v>
      </c>
      <c r="E43" s="2">
        <f t="shared" ca="1" si="25"/>
        <v>847</v>
      </c>
      <c r="F43" s="5">
        <f t="shared" ca="1" si="27"/>
        <v>1.0810000000000031</v>
      </c>
      <c r="G43" s="2">
        <f t="shared" ca="1" si="2"/>
        <v>915.60700000000259</v>
      </c>
      <c r="H43" s="6">
        <f t="shared" ca="1" si="26"/>
        <v>56.000000000000014</v>
      </c>
      <c r="I43" s="5">
        <f t="shared" ca="1" si="28"/>
        <v>0.60999999999999899</v>
      </c>
      <c r="J43" s="13">
        <f t="shared" ca="1" si="4"/>
        <v>34</v>
      </c>
      <c r="K43" s="2">
        <f t="shared" ca="1" si="5"/>
        <v>31130.638000000086</v>
      </c>
      <c r="L43" s="11">
        <f t="shared" ca="1" si="15"/>
        <v>1166956.0141250016</v>
      </c>
      <c r="M43" s="2">
        <f t="shared" ca="1" si="6"/>
        <v>10522.155644000029</v>
      </c>
      <c r="N43" s="2">
        <f t="shared" ca="1" si="7"/>
        <v>2826.1276000000175</v>
      </c>
      <c r="O43" s="16">
        <f t="shared" ca="1" si="8"/>
        <v>1690.0243048000102</v>
      </c>
      <c r="P43" s="11">
        <f t="shared" ca="1" si="16"/>
        <v>59196.739289350226</v>
      </c>
      <c r="Q43" s="2">
        <f t="shared" ca="1" si="17"/>
        <v>13348.283244000047</v>
      </c>
      <c r="R43" s="11">
        <f t="shared" ca="1" si="9"/>
        <v>493422.33559925109</v>
      </c>
      <c r="S43" s="2"/>
      <c r="W43" s="5">
        <f t="shared" ca="1" si="12"/>
        <v>1.0600000000000014</v>
      </c>
      <c r="Y43" s="12">
        <f t="shared" ca="1" si="20"/>
        <v>-71000</v>
      </c>
      <c r="Z43" s="12">
        <f t="shared" ca="1" si="21"/>
        <v>-90112.838344282703</v>
      </c>
      <c r="AA43" s="2">
        <f t="shared" ca="1" si="22"/>
        <v>332309.49725496839</v>
      </c>
      <c r="AB43" s="2">
        <f t="shared" ca="1" si="29"/>
        <v>332309.49725496839</v>
      </c>
    </row>
    <row r="44" spans="4:28" x14ac:dyDescent="0.25">
      <c r="D44" s="4">
        <v>37</v>
      </c>
      <c r="E44" s="2">
        <f t="shared" ca="1" si="25"/>
        <v>847</v>
      </c>
      <c r="F44" s="5">
        <f t="shared" ca="1" si="27"/>
        <v>1.0832500000000032</v>
      </c>
      <c r="G44" s="2">
        <f t="shared" ca="1" si="2"/>
        <v>917.51275000000271</v>
      </c>
      <c r="H44" s="6">
        <f t="shared" ca="1" si="26"/>
        <v>56.000000000000014</v>
      </c>
      <c r="I44" s="5">
        <f t="shared" ca="1" si="28"/>
        <v>0.59916666666666563</v>
      </c>
      <c r="J44" s="13">
        <f t="shared" ca="1" si="4"/>
        <v>33</v>
      </c>
      <c r="K44" s="2">
        <f t="shared" ca="1" si="5"/>
        <v>30277.920750000088</v>
      </c>
      <c r="L44" s="11">
        <f t="shared" ca="1" si="15"/>
        <v>1197233.9348750017</v>
      </c>
      <c r="M44" s="2">
        <f t="shared" ca="1" si="6"/>
        <v>10233.93721350003</v>
      </c>
      <c r="N44" s="2">
        <f t="shared" ca="1" si="7"/>
        <v>2755.5841500000179</v>
      </c>
      <c r="O44" s="16">
        <f t="shared" ca="1" si="8"/>
        <v>1647.8393217000105</v>
      </c>
      <c r="P44" s="11">
        <f t="shared" ca="1" si="16"/>
        <v>60844.578611050238</v>
      </c>
      <c r="Q44" s="2">
        <f t="shared" ca="1" si="17"/>
        <v>12989.521363500047</v>
      </c>
      <c r="R44" s="11">
        <f t="shared" ca="1" si="9"/>
        <v>506411.85696275113</v>
      </c>
      <c r="S44" s="2"/>
      <c r="W44" s="5">
        <f t="shared" ca="1" si="12"/>
        <v>1.0616666666666681</v>
      </c>
      <c r="Y44" s="12">
        <f t="shared" ca="1" si="20"/>
        <v>-71000</v>
      </c>
      <c r="Z44" s="12">
        <f t="shared" ca="1" si="21"/>
        <v>-90112.838344282703</v>
      </c>
      <c r="AA44" s="2">
        <f t="shared" ca="1" si="22"/>
        <v>345299.01861846843</v>
      </c>
      <c r="AB44" s="2">
        <f t="shared" ca="1" si="29"/>
        <v>345299.01861846843</v>
      </c>
    </row>
    <row r="45" spans="4:28" x14ac:dyDescent="0.25">
      <c r="D45" s="4">
        <v>38</v>
      </c>
      <c r="E45" s="2">
        <f t="shared" ca="1" si="25"/>
        <v>847</v>
      </c>
      <c r="F45" s="5">
        <f t="shared" ca="1" si="27"/>
        <v>1.0855000000000032</v>
      </c>
      <c r="G45" s="2">
        <f t="shared" ca="1" si="2"/>
        <v>919.41850000000272</v>
      </c>
      <c r="H45" s="6">
        <f t="shared" ca="1" si="26"/>
        <v>56.000000000000014</v>
      </c>
      <c r="I45" s="5">
        <f t="shared" ca="1" si="28"/>
        <v>0.58833333333333226</v>
      </c>
      <c r="J45" s="13">
        <f t="shared" ca="1" si="4"/>
        <v>32</v>
      </c>
      <c r="K45" s="2">
        <f t="shared" ca="1" si="5"/>
        <v>29421.392000000087</v>
      </c>
      <c r="L45" s="11">
        <f t="shared" ca="1" si="15"/>
        <v>1226655.3268750017</v>
      </c>
      <c r="M45" s="2">
        <f t="shared" ca="1" si="6"/>
        <v>9944.43049600003</v>
      </c>
      <c r="N45" s="2">
        <f t="shared" ca="1" si="7"/>
        <v>2684.2784000000174</v>
      </c>
      <c r="O45" s="16">
        <f t="shared" ca="1" si="8"/>
        <v>1605.1984832000103</v>
      </c>
      <c r="P45" s="11">
        <f t="shared" ca="1" si="16"/>
        <v>62449.777094250247</v>
      </c>
      <c r="Q45" s="2">
        <f t="shared" ca="1" si="17"/>
        <v>12628.708896000047</v>
      </c>
      <c r="R45" s="11">
        <f t="shared" ca="1" si="9"/>
        <v>519040.56585875119</v>
      </c>
      <c r="S45" s="2"/>
      <c r="W45" s="5">
        <f t="shared" ca="1" si="12"/>
        <v>1.0633333333333348</v>
      </c>
      <c r="Y45" s="12">
        <f t="shared" ca="1" si="20"/>
        <v>-71000</v>
      </c>
      <c r="Z45" s="12">
        <f t="shared" ca="1" si="21"/>
        <v>-90112.838344282703</v>
      </c>
      <c r="AA45" s="2">
        <f t="shared" ca="1" si="22"/>
        <v>357927.72751446848</v>
      </c>
      <c r="AB45" s="2">
        <f t="shared" ca="1" si="29"/>
        <v>357927.72751446848</v>
      </c>
    </row>
    <row r="46" spans="4:28" x14ac:dyDescent="0.25">
      <c r="D46" s="4">
        <v>39</v>
      </c>
      <c r="E46" s="2">
        <f t="shared" ca="1" si="25"/>
        <v>847</v>
      </c>
      <c r="F46" s="5">
        <f t="shared" ca="1" si="27"/>
        <v>1.0877500000000033</v>
      </c>
      <c r="G46" s="2">
        <f t="shared" ca="1" si="2"/>
        <v>921.32425000000285</v>
      </c>
      <c r="H46" s="6">
        <f t="shared" ca="1" si="26"/>
        <v>56.000000000000014</v>
      </c>
      <c r="I46" s="5">
        <f t="shared" ca="1" si="28"/>
        <v>0.5774999999999989</v>
      </c>
      <c r="J46" s="13">
        <f t="shared" ca="1" si="4"/>
        <v>32</v>
      </c>
      <c r="K46" s="2">
        <f t="shared" ca="1" si="5"/>
        <v>29482.376000000091</v>
      </c>
      <c r="L46" s="11">
        <f t="shared" ca="1" si="15"/>
        <v>1256137.7028750018</v>
      </c>
      <c r="M46" s="2">
        <f t="shared" ca="1" si="6"/>
        <v>9965.0430880000313</v>
      </c>
      <c r="N46" s="2">
        <f t="shared" ca="1" si="7"/>
        <v>2696.4752000000185</v>
      </c>
      <c r="O46" s="16">
        <f t="shared" ca="1" si="8"/>
        <v>1612.4921696000108</v>
      </c>
      <c r="P46" s="11">
        <f t="shared" ca="1" si="16"/>
        <v>64062.269263850256</v>
      </c>
      <c r="Q46" s="2">
        <f t="shared" ca="1" si="17"/>
        <v>12661.51828800005</v>
      </c>
      <c r="R46" s="11">
        <f t="shared" ca="1" si="9"/>
        <v>531702.08414675121</v>
      </c>
      <c r="S46" s="2"/>
      <c r="W46" s="5">
        <f t="shared" ca="1" si="12"/>
        <v>1.0650000000000015</v>
      </c>
      <c r="Y46" s="12">
        <f t="shared" ca="1" si="20"/>
        <v>-71000</v>
      </c>
      <c r="Z46" s="12">
        <f t="shared" ca="1" si="21"/>
        <v>-90112.838344282703</v>
      </c>
      <c r="AA46" s="2">
        <f t="shared" ca="1" si="22"/>
        <v>370589.2458024685</v>
      </c>
      <c r="AB46" s="2">
        <f t="shared" ca="1" si="29"/>
        <v>370589.2458024685</v>
      </c>
    </row>
    <row r="47" spans="4:28" x14ac:dyDescent="0.25">
      <c r="D47" s="4">
        <v>40</v>
      </c>
      <c r="E47" s="2">
        <f t="shared" ca="1" si="25"/>
        <v>847</v>
      </c>
      <c r="F47" s="5">
        <f t="shared" ca="1" si="27"/>
        <v>1.0900000000000034</v>
      </c>
      <c r="G47" s="2">
        <f t="shared" ca="1" si="2"/>
        <v>923.23000000000286</v>
      </c>
      <c r="H47" s="6">
        <f t="shared" ca="1" si="26"/>
        <v>56.000000000000014</v>
      </c>
      <c r="I47" s="5">
        <f t="shared" ca="1" si="28"/>
        <v>0.56666666666666554</v>
      </c>
      <c r="J47" s="13">
        <f t="shared" ca="1" si="4"/>
        <v>31</v>
      </c>
      <c r="K47" s="2">
        <f t="shared" ca="1" si="5"/>
        <v>28620.130000000088</v>
      </c>
      <c r="L47" s="11">
        <f t="shared" ca="1" si="15"/>
        <v>1284757.8328750019</v>
      </c>
      <c r="M47" s="2">
        <f t="shared" ca="1" si="6"/>
        <v>9673.60394000003</v>
      </c>
      <c r="N47" s="2">
        <f t="shared" ca="1" si="7"/>
        <v>2624.026000000018</v>
      </c>
      <c r="O47" s="16">
        <f t="shared" ca="1" si="8"/>
        <v>1569.1675480000106</v>
      </c>
      <c r="P47" s="11">
        <f t="shared" ca="1" si="16"/>
        <v>65631.436811850261</v>
      </c>
      <c r="Q47" s="2">
        <f t="shared" ca="1" si="17"/>
        <v>12297.629940000048</v>
      </c>
      <c r="R47" s="11">
        <f t="shared" ca="1" si="9"/>
        <v>543999.71408675122</v>
      </c>
      <c r="S47" s="2"/>
      <c r="W47" s="5">
        <f t="shared" ca="1" si="12"/>
        <v>1.0666666666666682</v>
      </c>
      <c r="Y47" s="12">
        <f t="shared" ca="1" si="20"/>
        <v>-71000</v>
      </c>
      <c r="Z47" s="12">
        <f t="shared" ca="1" si="21"/>
        <v>-90112.838344282703</v>
      </c>
      <c r="AA47" s="2">
        <f t="shared" ca="1" si="22"/>
        <v>382886.87574246852</v>
      </c>
      <c r="AB47" s="2">
        <f t="shared" ca="1" si="29"/>
        <v>382886.87574246852</v>
      </c>
    </row>
    <row r="48" spans="4:28" x14ac:dyDescent="0.25">
      <c r="D48" s="4">
        <v>41</v>
      </c>
      <c r="E48" s="2">
        <f t="shared" ca="1" si="25"/>
        <v>847</v>
      </c>
      <c r="F48" s="5">
        <f t="shared" ca="1" si="27"/>
        <v>1.0922500000000035</v>
      </c>
      <c r="G48" s="2">
        <f t="shared" ca="1" si="2"/>
        <v>925.13575000000299</v>
      </c>
      <c r="H48" s="6">
        <f t="shared" ca="1" si="26"/>
        <v>56.000000000000014</v>
      </c>
      <c r="I48" s="5">
        <f t="shared" ca="1" si="28"/>
        <v>0.55583333333333218</v>
      </c>
      <c r="J48" s="13">
        <f t="shared" ca="1" si="4"/>
        <v>31</v>
      </c>
      <c r="K48" s="2">
        <f t="shared" ca="1" si="5"/>
        <v>28679.208250000094</v>
      </c>
      <c r="L48" s="11">
        <f t="shared" ca="1" si="15"/>
        <v>1313437.0411250021</v>
      </c>
      <c r="M48" s="2">
        <f t="shared" ca="1" si="6"/>
        <v>9693.5723885000334</v>
      </c>
      <c r="N48" s="2">
        <f t="shared" ca="1" si="7"/>
        <v>2635.8416500000189</v>
      </c>
      <c r="O48" s="16">
        <f t="shared" ca="1" si="8"/>
        <v>1576.2333067000113</v>
      </c>
      <c r="P48" s="11">
        <f t="shared" ca="1" si="16"/>
        <v>67207.670118550275</v>
      </c>
      <c r="Q48" s="2">
        <f t="shared" ca="1" si="17"/>
        <v>12329.414038500052</v>
      </c>
      <c r="R48" s="11">
        <f t="shared" ca="1" si="9"/>
        <v>556329.12812525127</v>
      </c>
      <c r="S48" s="2"/>
      <c r="W48" s="5">
        <f t="shared" ca="1" si="12"/>
        <v>1.0683333333333349</v>
      </c>
      <c r="Y48" s="12">
        <f t="shared" ca="1" si="20"/>
        <v>-71000</v>
      </c>
      <c r="Z48" s="12">
        <f t="shared" ca="1" si="21"/>
        <v>-90112.838344282703</v>
      </c>
      <c r="AA48" s="2">
        <f t="shared" ca="1" si="22"/>
        <v>395216.28978096857</v>
      </c>
      <c r="AB48" s="2">
        <f t="shared" ca="1" si="29"/>
        <v>395216.28978096857</v>
      </c>
    </row>
    <row r="49" spans="4:28" x14ac:dyDescent="0.25">
      <c r="D49" s="4">
        <v>42</v>
      </c>
      <c r="E49" s="2">
        <f t="shared" ca="1" si="25"/>
        <v>847</v>
      </c>
      <c r="F49" s="5">
        <f t="shared" ca="1" si="27"/>
        <v>1.0945000000000036</v>
      </c>
      <c r="G49" s="2">
        <f t="shared" ca="1" si="2"/>
        <v>927.041500000003</v>
      </c>
      <c r="H49" s="6">
        <f t="shared" ca="1" si="26"/>
        <v>56.000000000000014</v>
      </c>
      <c r="I49" s="5">
        <f t="shared" ca="1" si="28"/>
        <v>0.54499999999999882</v>
      </c>
      <c r="J49" s="13">
        <f t="shared" ca="1" si="4"/>
        <v>30</v>
      </c>
      <c r="K49" s="2">
        <f t="shared" ca="1" si="5"/>
        <v>27811.24500000009</v>
      </c>
      <c r="L49" s="11">
        <f t="shared" ca="1" si="15"/>
        <v>1341248.2861250022</v>
      </c>
      <c r="M49" s="2">
        <f t="shared" ca="1" si="6"/>
        <v>9400.2008100000312</v>
      </c>
      <c r="N49" s="2">
        <f t="shared" ca="1" si="7"/>
        <v>2562.249000000018</v>
      </c>
      <c r="O49" s="16">
        <f t="shared" ca="1" si="8"/>
        <v>1532.2249020000108</v>
      </c>
      <c r="P49" s="11">
        <f t="shared" ca="1" si="16"/>
        <v>68739.895020550292</v>
      </c>
      <c r="Q49" s="2">
        <f t="shared" ca="1" si="17"/>
        <v>11962.449810000049</v>
      </c>
      <c r="R49" s="11">
        <f t="shared" ca="1" si="9"/>
        <v>568291.57793525129</v>
      </c>
      <c r="S49" s="2"/>
      <c r="W49" s="5">
        <f t="shared" ca="1" si="12"/>
        <v>1.0700000000000016</v>
      </c>
      <c r="Y49" s="12">
        <f t="shared" ca="1" si="20"/>
        <v>-71000</v>
      </c>
      <c r="Z49" s="12">
        <f t="shared" ca="1" si="21"/>
        <v>-90112.838344282703</v>
      </c>
      <c r="AA49" s="2">
        <f t="shared" ca="1" si="22"/>
        <v>407178.73959096859</v>
      </c>
      <c r="AB49" s="2">
        <f t="shared" ca="1" si="29"/>
        <v>407178.73959096859</v>
      </c>
    </row>
    <row r="50" spans="4:28" x14ac:dyDescent="0.25">
      <c r="D50" s="4">
        <v>43</v>
      </c>
      <c r="E50" s="2">
        <f t="shared" ca="1" si="25"/>
        <v>847</v>
      </c>
      <c r="F50" s="5">
        <f t="shared" ca="1" si="27"/>
        <v>1.0967500000000037</v>
      </c>
      <c r="G50" s="2">
        <f t="shared" ca="1" si="2"/>
        <v>928.94725000000312</v>
      </c>
      <c r="H50" s="6">
        <f t="shared" ca="1" si="26"/>
        <v>56.000000000000014</v>
      </c>
      <c r="I50" s="5">
        <f t="shared" ca="1" si="28"/>
        <v>0.53416666666666546</v>
      </c>
      <c r="J50" s="13">
        <f t="shared" ca="1" si="4"/>
        <v>29</v>
      </c>
      <c r="K50" s="2">
        <f t="shared" ca="1" si="5"/>
        <v>26939.470250000089</v>
      </c>
      <c r="L50" s="11">
        <f t="shared" ca="1" si="15"/>
        <v>1368187.7563750022</v>
      </c>
      <c r="M50" s="2">
        <f t="shared" ca="1" si="6"/>
        <v>9105.5409445000314</v>
      </c>
      <c r="N50" s="2">
        <f t="shared" ca="1" si="7"/>
        <v>2487.8940500000181</v>
      </c>
      <c r="O50" s="16">
        <f t="shared" ca="1" si="8"/>
        <v>1487.7606419000106</v>
      </c>
      <c r="P50" s="11">
        <f t="shared" ca="1" si="16"/>
        <v>70227.655662450299</v>
      </c>
      <c r="Q50" s="2">
        <f t="shared" ca="1" si="17"/>
        <v>11593.43499450005</v>
      </c>
      <c r="R50" s="11">
        <f t="shared" ca="1" si="9"/>
        <v>579885.0129297513</v>
      </c>
      <c r="S50" s="2"/>
      <c r="W50" s="5">
        <f t="shared" ca="1" si="12"/>
        <v>1.0716666666666683</v>
      </c>
      <c r="Y50" s="12">
        <f t="shared" ca="1" si="20"/>
        <v>-71000</v>
      </c>
      <c r="Z50" s="12">
        <f t="shared" ca="1" si="21"/>
        <v>-90112.838344282703</v>
      </c>
      <c r="AA50" s="2">
        <f t="shared" ca="1" si="22"/>
        <v>418772.1745854686</v>
      </c>
      <c r="AB50" s="2">
        <f t="shared" ca="1" si="29"/>
        <v>418772.1745854686</v>
      </c>
    </row>
    <row r="51" spans="4:28" x14ac:dyDescent="0.25">
      <c r="D51" s="4">
        <v>44</v>
      </c>
      <c r="E51" s="2">
        <f t="shared" ca="1" si="25"/>
        <v>847</v>
      </c>
      <c r="F51" s="5">
        <f t="shared" ca="1" si="27"/>
        <v>1.0990000000000038</v>
      </c>
      <c r="G51" s="2">
        <f t="shared" ca="1" si="2"/>
        <v>930.85300000000314</v>
      </c>
      <c r="H51" s="6">
        <f t="shared" ca="1" si="26"/>
        <v>56.000000000000014</v>
      </c>
      <c r="I51" s="5">
        <f t="shared" ca="1" si="28"/>
        <v>0.5233333333333321</v>
      </c>
      <c r="J51" s="13">
        <f t="shared" ca="1" si="4"/>
        <v>29</v>
      </c>
      <c r="K51" s="2">
        <f t="shared" ca="1" si="5"/>
        <v>26994.737000000092</v>
      </c>
      <c r="L51" s="11">
        <f t="shared" ca="1" si="15"/>
        <v>1395182.4933750024</v>
      </c>
      <c r="M51" s="2">
        <f t="shared" ca="1" si="6"/>
        <v>9124.2211060000318</v>
      </c>
      <c r="N51" s="2">
        <f t="shared" ca="1" si="7"/>
        <v>2498.9474000000187</v>
      </c>
      <c r="O51" s="16">
        <f t="shared" ca="1" si="8"/>
        <v>1494.3705452000111</v>
      </c>
      <c r="P51" s="11">
        <f t="shared" ca="1" si="16"/>
        <v>71722.026207650313</v>
      </c>
      <c r="Q51" s="2">
        <f t="shared" ca="1" si="17"/>
        <v>11623.168506000051</v>
      </c>
      <c r="R51" s="11">
        <f t="shared" ca="1" si="9"/>
        <v>591508.18143575138</v>
      </c>
      <c r="S51" s="2"/>
      <c r="W51" s="5">
        <f t="shared" ca="1" si="12"/>
        <v>1.073333333333335</v>
      </c>
      <c r="Y51" s="12">
        <f t="shared" ca="1" si="20"/>
        <v>-71000</v>
      </c>
      <c r="Z51" s="12">
        <f t="shared" ca="1" si="21"/>
        <v>-90112.838344282703</v>
      </c>
      <c r="AA51" s="2">
        <f t="shared" ca="1" si="22"/>
        <v>430395.34309146868</v>
      </c>
      <c r="AB51" s="2">
        <f t="shared" ca="1" si="29"/>
        <v>430395.34309146868</v>
      </c>
    </row>
    <row r="52" spans="4:28" x14ac:dyDescent="0.25">
      <c r="D52" s="4">
        <v>45</v>
      </c>
      <c r="E52" s="2">
        <f t="shared" ca="1" si="25"/>
        <v>847</v>
      </c>
      <c r="F52" s="5">
        <f t="shared" ca="1" si="27"/>
        <v>1.1012500000000038</v>
      </c>
      <c r="G52" s="2">
        <f t="shared" ca="1" si="2"/>
        <v>932.75875000000326</v>
      </c>
      <c r="H52" s="6">
        <f t="shared" ca="1" si="26"/>
        <v>56.000000000000014</v>
      </c>
      <c r="I52" s="5">
        <f t="shared" ca="1" si="28"/>
        <v>0.51249999999999873</v>
      </c>
      <c r="J52" s="13">
        <f t="shared" ca="1" si="4"/>
        <v>28</v>
      </c>
      <c r="K52" s="2">
        <f t="shared" ca="1" si="5"/>
        <v>26117.24500000009</v>
      </c>
      <c r="L52" s="11">
        <f t="shared" ca="1" si="15"/>
        <v>1421299.7383750025</v>
      </c>
      <c r="M52" s="2">
        <f t="shared" ca="1" si="6"/>
        <v>8827.6288100000311</v>
      </c>
      <c r="N52" s="2">
        <f t="shared" ca="1" si="7"/>
        <v>2423.4490000000183</v>
      </c>
      <c r="O52" s="16">
        <f t="shared" ca="1" si="8"/>
        <v>1449.2225020000108</v>
      </c>
      <c r="P52" s="11">
        <f t="shared" ca="1" si="16"/>
        <v>73171.248709650317</v>
      </c>
      <c r="Q52" s="2">
        <f t="shared" ca="1" si="17"/>
        <v>11251.07781000005</v>
      </c>
      <c r="R52" s="11">
        <f t="shared" ca="1" si="9"/>
        <v>602759.25924575143</v>
      </c>
      <c r="S52" s="2"/>
      <c r="W52" s="5">
        <f t="shared" ca="1" si="12"/>
        <v>1.0750000000000017</v>
      </c>
      <c r="Y52" s="12">
        <f t="shared" ca="1" si="20"/>
        <v>-71000</v>
      </c>
      <c r="Z52" s="12">
        <f t="shared" ca="1" si="21"/>
        <v>-90112.838344282703</v>
      </c>
      <c r="AA52" s="2">
        <f t="shared" ca="1" si="22"/>
        <v>441646.42090146872</v>
      </c>
      <c r="AB52" s="2">
        <f t="shared" ca="1" si="29"/>
        <v>441646.42090146872</v>
      </c>
    </row>
    <row r="53" spans="4:28" x14ac:dyDescent="0.25">
      <c r="D53" s="4">
        <v>46</v>
      </c>
      <c r="E53" s="2">
        <f t="shared" ca="1" si="25"/>
        <v>847</v>
      </c>
      <c r="F53" s="5">
        <f t="shared" ca="1" si="27"/>
        <v>1.1035000000000039</v>
      </c>
      <c r="G53" s="2">
        <f t="shared" ca="1" si="2"/>
        <v>934.66450000000327</v>
      </c>
      <c r="H53" s="6">
        <f t="shared" ca="1" si="26"/>
        <v>56.000000000000014</v>
      </c>
      <c r="I53" s="5">
        <f t="shared" ca="1" si="28"/>
        <v>0.50166666666666537</v>
      </c>
      <c r="J53" s="13">
        <f t="shared" ca="1" si="4"/>
        <v>28</v>
      </c>
      <c r="K53" s="2">
        <f t="shared" ca="1" si="5"/>
        <v>26170.606000000091</v>
      </c>
      <c r="L53" s="11">
        <f t="shared" ca="1" si="15"/>
        <v>1447470.3443750027</v>
      </c>
      <c r="M53" s="2">
        <f t="shared" ca="1" si="6"/>
        <v>8845.6648280000318</v>
      </c>
      <c r="N53" s="2">
        <f t="shared" ca="1" si="7"/>
        <v>2434.1212000000182</v>
      </c>
      <c r="O53" s="16">
        <f t="shared" ca="1" si="8"/>
        <v>1455.6044776000108</v>
      </c>
      <c r="P53" s="11">
        <f t="shared" ca="1" si="16"/>
        <v>74626.853187250323</v>
      </c>
      <c r="Q53" s="2">
        <f t="shared" ca="1" si="17"/>
        <v>11279.78602800005</v>
      </c>
      <c r="R53" s="11">
        <f t="shared" ca="1" si="9"/>
        <v>614039.04527375149</v>
      </c>
      <c r="S53" s="2"/>
      <c r="W53" s="5">
        <f t="shared" ca="1" si="12"/>
        <v>1.0766666666666684</v>
      </c>
      <c r="Y53" s="12">
        <f t="shared" ca="1" si="20"/>
        <v>-71000</v>
      </c>
      <c r="Z53" s="12">
        <f t="shared" ca="1" si="21"/>
        <v>-90112.838344282703</v>
      </c>
      <c r="AA53" s="2">
        <f t="shared" ca="1" si="22"/>
        <v>452926.20692946878</v>
      </c>
      <c r="AB53" s="2">
        <f t="shared" ca="1" si="29"/>
        <v>452926.20692946878</v>
      </c>
    </row>
    <row r="54" spans="4:28" x14ac:dyDescent="0.25">
      <c r="D54" s="4">
        <v>47</v>
      </c>
      <c r="E54" s="2">
        <f t="shared" ca="1" si="25"/>
        <v>847</v>
      </c>
      <c r="F54" s="5">
        <f t="shared" ca="1" si="27"/>
        <v>1.105750000000004</v>
      </c>
      <c r="G54" s="2">
        <f t="shared" ca="1" si="2"/>
        <v>936.5702500000034</v>
      </c>
      <c r="H54" s="6">
        <f t="shared" ca="1" si="26"/>
        <v>56.000000000000014</v>
      </c>
      <c r="I54" s="5">
        <f t="shared" ca="1" si="28"/>
        <v>0.49083333333333201</v>
      </c>
      <c r="J54" s="13">
        <f t="shared" ca="1" si="4"/>
        <v>27</v>
      </c>
      <c r="K54" s="2">
        <f t="shared" ca="1" si="5"/>
        <v>25287.396750000091</v>
      </c>
      <c r="L54" s="11">
        <f t="shared" ca="1" si="15"/>
        <v>1472757.7411250027</v>
      </c>
      <c r="M54" s="2">
        <f t="shared" ca="1" si="6"/>
        <v>8547.140101500032</v>
      </c>
      <c r="N54" s="2">
        <f t="shared" ca="1" si="7"/>
        <v>2357.4793500000183</v>
      </c>
      <c r="O54" s="16">
        <f t="shared" ca="1" si="8"/>
        <v>1409.7726513000109</v>
      </c>
      <c r="P54" s="11">
        <f t="shared" ca="1" si="16"/>
        <v>76036.625838550332</v>
      </c>
      <c r="Q54" s="2">
        <f t="shared" ca="1" si="17"/>
        <v>10904.61945150005</v>
      </c>
      <c r="R54" s="11">
        <f t="shared" ca="1" si="9"/>
        <v>624943.6647252515</v>
      </c>
      <c r="S54" s="2"/>
      <c r="W54" s="5">
        <f t="shared" ca="1" si="12"/>
        <v>1.0783333333333351</v>
      </c>
      <c r="Y54" s="12">
        <f t="shared" ca="1" si="20"/>
        <v>-71000</v>
      </c>
      <c r="Z54" s="12">
        <f t="shared" ca="1" si="21"/>
        <v>-90112.838344282703</v>
      </c>
      <c r="AA54" s="2">
        <f t="shared" ca="1" si="22"/>
        <v>463830.82638096879</v>
      </c>
      <c r="AB54" s="2">
        <f t="shared" ca="1" si="29"/>
        <v>463830.82638096879</v>
      </c>
    </row>
    <row r="55" spans="4:28" x14ac:dyDescent="0.25">
      <c r="D55" s="4">
        <v>48</v>
      </c>
      <c r="E55" s="2">
        <f t="shared" ca="1" si="25"/>
        <v>847</v>
      </c>
      <c r="F55" s="5">
        <f t="shared" ca="1" si="27"/>
        <v>1.1080000000000041</v>
      </c>
      <c r="G55" s="2">
        <f t="shared" ca="1" si="2"/>
        <v>938.47600000000352</v>
      </c>
      <c r="H55" s="6">
        <f t="shared" ca="1" si="26"/>
        <v>56.000000000000014</v>
      </c>
      <c r="I55" s="5">
        <f t="shared" ca="1" si="28"/>
        <v>0.47999999999999865</v>
      </c>
      <c r="J55" s="13">
        <f t="shared" ca="1" si="4"/>
        <v>26</v>
      </c>
      <c r="K55" s="2">
        <f t="shared" ca="1" si="5"/>
        <v>24400.376000000091</v>
      </c>
      <c r="L55" s="11">
        <f t="shared" ca="1" si="15"/>
        <v>1497158.1171250029</v>
      </c>
      <c r="M55" s="2">
        <f t="shared" ca="1" si="6"/>
        <v>8247.3270880000309</v>
      </c>
      <c r="N55" s="2">
        <f t="shared" ca="1" si="7"/>
        <v>2280.0752000000184</v>
      </c>
      <c r="O55" s="16">
        <f t="shared" ca="1" si="8"/>
        <v>1363.4849696000108</v>
      </c>
      <c r="P55" s="11">
        <f t="shared" ca="1" si="16"/>
        <v>77400.110808150348</v>
      </c>
      <c r="Q55" s="2">
        <f t="shared" ca="1" si="17"/>
        <v>10527.402288000048</v>
      </c>
      <c r="R55" s="11">
        <f t="shared" ca="1" si="9"/>
        <v>635471.0670132516</v>
      </c>
      <c r="S55" s="2"/>
      <c r="W55" s="5">
        <f t="shared" ca="1" si="12"/>
        <v>1.0800000000000018</v>
      </c>
      <c r="Y55" s="12">
        <f t="shared" ca="1" si="20"/>
        <v>-71000</v>
      </c>
      <c r="Z55" s="12">
        <f t="shared" ca="1" si="21"/>
        <v>-90112.838344282703</v>
      </c>
      <c r="AA55" s="2">
        <f t="shared" ca="1" si="22"/>
        <v>474358.22866896889</v>
      </c>
      <c r="AB55" s="2">
        <f t="shared" ca="1" si="29"/>
        <v>474358.22866896889</v>
      </c>
    </row>
    <row r="56" spans="4:28" x14ac:dyDescent="0.25">
      <c r="D56" s="4">
        <v>49</v>
      </c>
      <c r="E56" s="2">
        <f t="shared" ca="1" si="25"/>
        <v>847</v>
      </c>
      <c r="F56" s="5">
        <f t="shared" ca="1" si="27"/>
        <v>1.1102500000000042</v>
      </c>
      <c r="G56" s="2">
        <f t="shared" ca="1" si="2"/>
        <v>940.38175000000354</v>
      </c>
      <c r="H56" s="6">
        <f t="shared" ca="1" si="26"/>
        <v>56.000000000000014</v>
      </c>
      <c r="I56" s="5">
        <f t="shared" ca="1" si="28"/>
        <v>0.46916666666666529</v>
      </c>
      <c r="J56" s="13">
        <f t="shared" ca="1" si="4"/>
        <v>26</v>
      </c>
      <c r="K56" s="2">
        <f t="shared" ca="1" si="5"/>
        <v>24449.925500000092</v>
      </c>
      <c r="L56" s="11">
        <f t="shared" ca="1" si="15"/>
        <v>1521608.042625003</v>
      </c>
      <c r="M56" s="2">
        <f t="shared" ca="1" si="6"/>
        <v>8264.0748190000322</v>
      </c>
      <c r="N56" s="2">
        <f t="shared" ca="1" si="7"/>
        <v>2289.9851000000185</v>
      </c>
      <c r="O56" s="16">
        <f t="shared" ca="1" si="8"/>
        <v>1369.411089800011</v>
      </c>
      <c r="P56" s="11">
        <f t="shared" ca="1" si="16"/>
        <v>78769.521897950355</v>
      </c>
      <c r="Q56" s="2">
        <f t="shared" ca="1" si="17"/>
        <v>10554.05991900005</v>
      </c>
      <c r="R56" s="11">
        <f t="shared" ca="1" si="9"/>
        <v>646025.12693225162</v>
      </c>
      <c r="S56" s="2"/>
      <c r="W56" s="5">
        <f t="shared" ca="1" si="12"/>
        <v>1.0816666666666686</v>
      </c>
      <c r="Y56" s="12">
        <f t="shared" ca="1" si="20"/>
        <v>-71000</v>
      </c>
      <c r="Z56" s="12">
        <f t="shared" ca="1" si="21"/>
        <v>-90112.838344282703</v>
      </c>
      <c r="AA56" s="2">
        <f t="shared" ca="1" si="22"/>
        <v>484912.28858796891</v>
      </c>
      <c r="AB56" s="2">
        <f t="shared" ca="1" si="29"/>
        <v>484912.28858796891</v>
      </c>
    </row>
    <row r="57" spans="4:28" x14ac:dyDescent="0.25">
      <c r="D57" s="4">
        <v>50</v>
      </c>
      <c r="E57" s="2">
        <f t="shared" ca="1" si="25"/>
        <v>847</v>
      </c>
      <c r="F57" s="5">
        <f t="shared" ca="1" si="27"/>
        <v>1.1125000000000043</v>
      </c>
      <c r="G57" s="2">
        <f t="shared" ca="1" si="2"/>
        <v>942.28750000000366</v>
      </c>
      <c r="H57" s="6">
        <f t="shared" ca="1" si="26"/>
        <v>56.000000000000014</v>
      </c>
      <c r="I57" s="5">
        <f t="shared" ca="1" si="28"/>
        <v>0.45833333333333193</v>
      </c>
      <c r="J57" s="13">
        <f t="shared" ca="1" si="4"/>
        <v>25</v>
      </c>
      <c r="K57" s="2">
        <f t="shared" ca="1" si="5"/>
        <v>23557.187500000091</v>
      </c>
      <c r="L57" s="11">
        <f t="shared" ca="1" si="15"/>
        <v>1545165.230125003</v>
      </c>
      <c r="M57" s="2">
        <f t="shared" ca="1" si="6"/>
        <v>7962.3293750000312</v>
      </c>
      <c r="N57" s="2">
        <f t="shared" ca="1" si="7"/>
        <v>2211.4375000000182</v>
      </c>
      <c r="O57" s="16">
        <f t="shared" ca="1" si="8"/>
        <v>1322.4396250000109</v>
      </c>
      <c r="P57" s="11">
        <f t="shared" ca="1" si="16"/>
        <v>80091.961522950369</v>
      </c>
      <c r="Q57" s="2">
        <f t="shared" ca="1" si="17"/>
        <v>10173.766875000048</v>
      </c>
      <c r="R57" s="11">
        <f t="shared" ca="1" si="9"/>
        <v>656198.8938072517</v>
      </c>
      <c r="S57" s="2"/>
      <c r="W57" s="5">
        <f t="shared" ca="1" si="12"/>
        <v>1.0833333333333353</v>
      </c>
      <c r="Y57" s="12">
        <f t="shared" ca="1" si="20"/>
        <v>-71000</v>
      </c>
      <c r="Z57" s="12">
        <f t="shared" ca="1" si="21"/>
        <v>-90112.838344282703</v>
      </c>
      <c r="AA57" s="2">
        <f t="shared" ca="1" si="22"/>
        <v>495086.055462969</v>
      </c>
      <c r="AB57" s="2">
        <f t="shared" ca="1" si="29"/>
        <v>495086.055462969</v>
      </c>
    </row>
    <row r="58" spans="4:28" x14ac:dyDescent="0.25">
      <c r="D58" s="4">
        <v>51</v>
      </c>
      <c r="E58" s="2">
        <f t="shared" ca="1" si="25"/>
        <v>847</v>
      </c>
      <c r="F58" s="5">
        <f t="shared" ca="1" si="27"/>
        <v>1.1147500000000043</v>
      </c>
      <c r="G58" s="2">
        <f t="shared" ca="1" si="2"/>
        <v>944.19325000000367</v>
      </c>
      <c r="H58" s="6">
        <f t="shared" ca="1" si="26"/>
        <v>56.000000000000014</v>
      </c>
      <c r="I58" s="5">
        <f t="shared" ca="1" si="28"/>
        <v>0.44749999999999857</v>
      </c>
      <c r="J58" s="13">
        <f t="shared" ca="1" si="4"/>
        <v>25</v>
      </c>
      <c r="K58" s="2">
        <f t="shared" ca="1" si="5"/>
        <v>23604.83125000009</v>
      </c>
      <c r="L58" s="11">
        <f t="shared" ca="1" si="15"/>
        <v>1568770.0613750031</v>
      </c>
      <c r="M58" s="2">
        <f t="shared" ca="1" si="6"/>
        <v>7978.432962500031</v>
      </c>
      <c r="N58" s="2">
        <f t="shared" ca="1" si="7"/>
        <v>2220.9662500000181</v>
      </c>
      <c r="O58" s="16">
        <f t="shared" ca="1" si="8"/>
        <v>1328.1378175000107</v>
      </c>
      <c r="P58" s="11">
        <f t="shared" ca="1" si="16"/>
        <v>81420.099340450382</v>
      </c>
      <c r="Q58" s="2">
        <f t="shared" ca="1" si="17"/>
        <v>10199.39921250005</v>
      </c>
      <c r="R58" s="11">
        <f t="shared" ca="1" si="9"/>
        <v>666398.29301975179</v>
      </c>
      <c r="S58" s="2"/>
      <c r="W58" s="5">
        <f t="shared" ca="1" si="12"/>
        <v>1.085000000000002</v>
      </c>
      <c r="Y58" s="12">
        <f t="shared" ca="1" si="20"/>
        <v>-71000</v>
      </c>
      <c r="Z58" s="12">
        <f t="shared" ca="1" si="21"/>
        <v>-90112.838344282703</v>
      </c>
      <c r="AA58" s="2">
        <f t="shared" ca="1" si="22"/>
        <v>505285.45467546908</v>
      </c>
      <c r="AB58" s="2">
        <f t="shared" ca="1" si="29"/>
        <v>505285.45467546908</v>
      </c>
    </row>
    <row r="59" spans="4:28" x14ac:dyDescent="0.25">
      <c r="D59" s="4">
        <v>52</v>
      </c>
      <c r="E59" s="2">
        <f t="shared" ca="1" si="25"/>
        <v>847</v>
      </c>
      <c r="F59" s="5">
        <f t="shared" ca="1" si="27"/>
        <v>1.1170000000000044</v>
      </c>
      <c r="G59" s="2">
        <f t="shared" ca="1" si="2"/>
        <v>946.0990000000038</v>
      </c>
      <c r="H59" s="6">
        <f t="shared" ca="1" si="26"/>
        <v>56.000000000000014</v>
      </c>
      <c r="I59" s="5">
        <f t="shared" ca="1" si="28"/>
        <v>0.4366666666666652</v>
      </c>
      <c r="J59" s="13">
        <f t="shared" ca="1" si="4"/>
        <v>24</v>
      </c>
      <c r="K59" s="2">
        <f t="shared" ca="1" si="5"/>
        <v>22706.376000000091</v>
      </c>
      <c r="L59" s="11">
        <f t="shared" ca="1" si="15"/>
        <v>1591476.4373750032</v>
      </c>
      <c r="M59" s="2">
        <f t="shared" ca="1" si="6"/>
        <v>7674.7550880000317</v>
      </c>
      <c r="N59" s="2">
        <f t="shared" ca="1" si="7"/>
        <v>2141.2752000000182</v>
      </c>
      <c r="O59" s="16">
        <f t="shared" ca="1" si="8"/>
        <v>1280.4825696000109</v>
      </c>
      <c r="P59" s="11">
        <f t="shared" ca="1" si="16"/>
        <v>82700.581910050387</v>
      </c>
      <c r="Q59" s="2">
        <f t="shared" ca="1" si="17"/>
        <v>9816.030288000049</v>
      </c>
      <c r="R59" s="11">
        <f t="shared" ca="1" si="9"/>
        <v>676214.32330775179</v>
      </c>
      <c r="S59" s="2"/>
      <c r="W59" s="5">
        <f t="shared" ca="1" si="12"/>
        <v>1.0866666666666687</v>
      </c>
      <c r="Y59" s="12">
        <f t="shared" ca="1" si="20"/>
        <v>-71000</v>
      </c>
      <c r="Z59" s="12">
        <f t="shared" ca="1" si="21"/>
        <v>-90112.838344282703</v>
      </c>
      <c r="AA59" s="2">
        <f t="shared" ca="1" si="22"/>
        <v>515101.48496346909</v>
      </c>
      <c r="AB59" s="2">
        <f t="shared" ca="1" si="29"/>
        <v>515101.48496346909</v>
      </c>
    </row>
    <row r="60" spans="4:28" x14ac:dyDescent="0.25">
      <c r="D60" s="4">
        <v>53</v>
      </c>
      <c r="E60" s="2">
        <f t="shared" ca="1" si="25"/>
        <v>847</v>
      </c>
      <c r="F60" s="5">
        <f t="shared" ca="1" si="27"/>
        <v>1.1192500000000045</v>
      </c>
      <c r="G60" s="2">
        <f t="shared" ca="1" si="2"/>
        <v>948.00475000000381</v>
      </c>
      <c r="H60" s="6">
        <f t="shared" ca="1" si="26"/>
        <v>56.000000000000014</v>
      </c>
      <c r="I60" s="5">
        <f t="shared" ca="1" si="28"/>
        <v>0.42583333333333184</v>
      </c>
      <c r="J60" s="13">
        <f t="shared" ca="1" si="4"/>
        <v>23</v>
      </c>
      <c r="K60" s="2">
        <f t="shared" ca="1" si="5"/>
        <v>21804.109250000089</v>
      </c>
      <c r="L60" s="11">
        <f t="shared" ca="1" si="15"/>
        <v>1613280.5466250032</v>
      </c>
      <c r="M60" s="2">
        <f t="shared" ca="1" si="6"/>
        <v>7369.7889265000304</v>
      </c>
      <c r="N60" s="2">
        <f t="shared" ca="1" si="7"/>
        <v>2060.821850000018</v>
      </c>
      <c r="O60" s="16">
        <f t="shared" ca="1" si="8"/>
        <v>1232.3714663000105</v>
      </c>
      <c r="P60" s="11">
        <f t="shared" ca="1" si="16"/>
        <v>83932.953376350401</v>
      </c>
      <c r="Q60" s="2">
        <f t="shared" ca="1" si="17"/>
        <v>9430.6107765000488</v>
      </c>
      <c r="R60" s="11">
        <f t="shared" ca="1" si="9"/>
        <v>685644.93408425187</v>
      </c>
      <c r="S60" s="2"/>
      <c r="W60" s="5">
        <f t="shared" ca="1" si="12"/>
        <v>1.0883333333333354</v>
      </c>
      <c r="Y60" s="12">
        <f t="shared" ca="1" si="20"/>
        <v>-71000</v>
      </c>
      <c r="Z60" s="12">
        <f t="shared" ca="1" si="21"/>
        <v>-90112.838344282703</v>
      </c>
      <c r="AA60" s="2">
        <f t="shared" ca="1" si="22"/>
        <v>524532.09573996917</v>
      </c>
      <c r="AB60" s="2">
        <f t="shared" ca="1" si="29"/>
        <v>524532.09573996917</v>
      </c>
    </row>
    <row r="61" spans="4:28" x14ac:dyDescent="0.25">
      <c r="D61" s="4">
        <v>54</v>
      </c>
      <c r="E61" s="2">
        <f t="shared" ca="1" si="25"/>
        <v>847</v>
      </c>
      <c r="F61" s="5">
        <f t="shared" ca="1" si="27"/>
        <v>1.1215000000000046</v>
      </c>
      <c r="G61" s="2">
        <f t="shared" ca="1" si="2"/>
        <v>949.91050000000394</v>
      </c>
      <c r="H61" s="6">
        <f t="shared" ca="1" si="26"/>
        <v>56.000000000000014</v>
      </c>
      <c r="I61" s="5">
        <f t="shared" ca="1" si="28"/>
        <v>0.41499999999999848</v>
      </c>
      <c r="J61" s="13">
        <f t="shared" ca="1" si="4"/>
        <v>23</v>
      </c>
      <c r="K61" s="2">
        <f t="shared" ca="1" si="5"/>
        <v>21847.941500000092</v>
      </c>
      <c r="L61" s="11">
        <f t="shared" ca="1" si="15"/>
        <v>1635128.4881250034</v>
      </c>
      <c r="M61" s="2">
        <f t="shared" ca="1" si="6"/>
        <v>7384.6042270000316</v>
      </c>
      <c r="N61" s="2">
        <f t="shared" ca="1" si="7"/>
        <v>2069.5883000000185</v>
      </c>
      <c r="O61" s="16">
        <f t="shared" ca="1" si="8"/>
        <v>1237.613803400011</v>
      </c>
      <c r="P61" s="11">
        <f t="shared" ca="1" si="16"/>
        <v>85170.567179750418</v>
      </c>
      <c r="Q61" s="2">
        <f t="shared" ca="1" si="17"/>
        <v>9454.1925270000502</v>
      </c>
      <c r="R61" s="11">
        <f t="shared" ca="1" si="9"/>
        <v>695099.12661125197</v>
      </c>
      <c r="S61" s="2"/>
      <c r="W61" s="5">
        <f t="shared" ca="1" si="12"/>
        <v>1.0900000000000021</v>
      </c>
      <c r="Y61" s="12">
        <f t="shared" ca="1" si="20"/>
        <v>-71000</v>
      </c>
      <c r="Z61" s="12">
        <f t="shared" ca="1" si="21"/>
        <v>-90112.838344282703</v>
      </c>
      <c r="AA61" s="2">
        <f t="shared" ca="1" si="22"/>
        <v>533986.28826696926</v>
      </c>
      <c r="AB61" s="2">
        <f t="shared" ca="1" si="29"/>
        <v>533986.28826696926</v>
      </c>
    </row>
    <row r="62" spans="4:28" x14ac:dyDescent="0.25">
      <c r="D62" s="4">
        <v>55</v>
      </c>
      <c r="E62" s="2">
        <f t="shared" ca="1" si="25"/>
        <v>847</v>
      </c>
      <c r="F62" s="5">
        <f t="shared" ca="1" si="27"/>
        <v>1.1237500000000047</v>
      </c>
      <c r="G62" s="2">
        <f t="shared" ca="1" si="2"/>
        <v>951.81625000000395</v>
      </c>
      <c r="H62" s="6">
        <f t="shared" ca="1" si="26"/>
        <v>56.000000000000014</v>
      </c>
      <c r="I62" s="5">
        <f t="shared" ca="1" si="28"/>
        <v>0.40416666666666512</v>
      </c>
      <c r="J62" s="13">
        <f t="shared" ca="1" si="4"/>
        <v>22</v>
      </c>
      <c r="K62" s="2">
        <f t="shared" ca="1" si="5"/>
        <v>20939.957500000088</v>
      </c>
      <c r="L62" s="11">
        <f t="shared" ca="1" si="15"/>
        <v>1656068.4456250034</v>
      </c>
      <c r="M62" s="2">
        <f t="shared" ca="1" si="6"/>
        <v>7077.7056350000303</v>
      </c>
      <c r="N62" s="2">
        <f t="shared" ca="1" si="7"/>
        <v>1987.9915000000176</v>
      </c>
      <c r="O62" s="16">
        <f t="shared" ca="1" si="8"/>
        <v>1188.8189170000105</v>
      </c>
      <c r="P62" s="11">
        <f t="shared" ca="1" si="16"/>
        <v>86359.38609675043</v>
      </c>
      <c r="Q62" s="2">
        <f t="shared" ca="1" si="17"/>
        <v>9065.6971350000476</v>
      </c>
      <c r="R62" s="11">
        <f t="shared" ca="1" si="9"/>
        <v>704164.82374625199</v>
      </c>
      <c r="S62" s="2"/>
      <c r="W62" s="5">
        <f t="shared" ca="1" si="12"/>
        <v>1.0916666666666688</v>
      </c>
      <c r="Y62" s="12">
        <f t="shared" ca="1" si="20"/>
        <v>-71000</v>
      </c>
      <c r="Z62" s="12">
        <f t="shared" ca="1" si="21"/>
        <v>-90112.838344282703</v>
      </c>
      <c r="AA62" s="2">
        <f t="shared" ca="1" si="22"/>
        <v>543051.98540196929</v>
      </c>
      <c r="AB62" s="2">
        <f t="shared" ca="1" si="29"/>
        <v>543051.98540196929</v>
      </c>
    </row>
    <row r="63" spans="4:28" x14ac:dyDescent="0.25">
      <c r="D63" s="4">
        <v>56</v>
      </c>
      <c r="E63" s="2">
        <f t="shared" ca="1" si="25"/>
        <v>847</v>
      </c>
      <c r="F63" s="5">
        <f t="shared" ca="1" si="27"/>
        <v>1.1260000000000048</v>
      </c>
      <c r="G63" s="2">
        <f t="shared" ca="1" si="2"/>
        <v>953.72200000000407</v>
      </c>
      <c r="H63" s="6">
        <f t="shared" ca="1" si="26"/>
        <v>56.000000000000014</v>
      </c>
      <c r="I63" s="5">
        <f t="shared" ca="1" si="28"/>
        <v>0.39333333333333176</v>
      </c>
      <c r="J63" s="13">
        <f t="shared" ca="1" si="4"/>
        <v>22</v>
      </c>
      <c r="K63" s="2">
        <f t="shared" ca="1" si="5"/>
        <v>20981.884000000089</v>
      </c>
      <c r="L63" s="11">
        <f t="shared" ca="1" si="15"/>
        <v>1677050.3296250035</v>
      </c>
      <c r="M63" s="2">
        <f t="shared" ca="1" si="6"/>
        <v>7091.8767920000309</v>
      </c>
      <c r="N63" s="2">
        <f t="shared" ca="1" si="7"/>
        <v>1996.376800000018</v>
      </c>
      <c r="O63" s="16">
        <f t="shared" ca="1" si="8"/>
        <v>1193.8333264000107</v>
      </c>
      <c r="P63" s="11">
        <f t="shared" ca="1" si="16"/>
        <v>87553.21942315044</v>
      </c>
      <c r="Q63" s="2">
        <f t="shared" ca="1" si="17"/>
        <v>9088.2535920000482</v>
      </c>
      <c r="R63" s="11">
        <f t="shared" ca="1" si="9"/>
        <v>713253.07733825198</v>
      </c>
      <c r="S63" s="2"/>
      <c r="W63" s="5">
        <f t="shared" ca="1" si="12"/>
        <v>1.0933333333333355</v>
      </c>
      <c r="Y63" s="12">
        <f t="shared" ca="1" si="20"/>
        <v>-71000</v>
      </c>
      <c r="Z63" s="12">
        <f t="shared" ca="1" si="21"/>
        <v>-90112.838344282703</v>
      </c>
      <c r="AA63" s="2">
        <f t="shared" ca="1" si="22"/>
        <v>552140.23899396928</v>
      </c>
      <c r="AB63" s="2">
        <f t="shared" ca="1" si="29"/>
        <v>552140.23899396928</v>
      </c>
    </row>
    <row r="64" spans="4:28" x14ac:dyDescent="0.25">
      <c r="D64" s="4">
        <v>57</v>
      </c>
      <c r="E64" s="2">
        <f t="shared" ca="1" si="25"/>
        <v>847</v>
      </c>
      <c r="F64" s="5">
        <f t="shared" ca="1" si="27"/>
        <v>1.1282500000000049</v>
      </c>
      <c r="G64" s="2">
        <f t="shared" ca="1" si="2"/>
        <v>955.62775000000408</v>
      </c>
      <c r="H64" s="6">
        <f t="shared" ca="1" si="26"/>
        <v>56.000000000000014</v>
      </c>
      <c r="I64" s="5">
        <f t="shared" ca="1" si="28"/>
        <v>0.3824999999999984</v>
      </c>
      <c r="J64" s="13">
        <f t="shared" ca="1" si="4"/>
        <v>21</v>
      </c>
      <c r="K64" s="2">
        <f t="shared" ca="1" si="5"/>
        <v>20068.182750000087</v>
      </c>
      <c r="L64" s="11">
        <f t="shared" ca="1" si="15"/>
        <v>1697118.5123750037</v>
      </c>
      <c r="M64" s="2">
        <f t="shared" ca="1" si="6"/>
        <v>6783.0457695000296</v>
      </c>
      <c r="N64" s="2">
        <f t="shared" ca="1" si="7"/>
        <v>1913.6365500000175</v>
      </c>
      <c r="O64" s="16">
        <f t="shared" ca="1" si="8"/>
        <v>1144.3546569000105</v>
      </c>
      <c r="P64" s="11">
        <f t="shared" ca="1" si="16"/>
        <v>88697.574080050457</v>
      </c>
      <c r="Q64" s="2">
        <f t="shared" ca="1" si="17"/>
        <v>8696.682319500047</v>
      </c>
      <c r="R64" s="11">
        <f t="shared" ca="1" si="9"/>
        <v>721949.759657752</v>
      </c>
      <c r="S64" s="2"/>
      <c r="W64" s="5">
        <f t="shared" ca="1" si="12"/>
        <v>1.0950000000000022</v>
      </c>
      <c r="Y64" s="12">
        <f t="shared" ca="1" si="20"/>
        <v>-71000</v>
      </c>
      <c r="Z64" s="12">
        <f t="shared" ca="1" si="21"/>
        <v>-90112.838344282703</v>
      </c>
      <c r="AA64" s="2">
        <f t="shared" ca="1" si="22"/>
        <v>560836.9213134693</v>
      </c>
      <c r="AB64" s="2">
        <f t="shared" ca="1" si="29"/>
        <v>560836.9213134693</v>
      </c>
    </row>
    <row r="65" spans="4:28" x14ac:dyDescent="0.25">
      <c r="D65" s="4">
        <v>58</v>
      </c>
      <c r="E65" s="2">
        <f t="shared" ca="1" si="25"/>
        <v>847</v>
      </c>
      <c r="F65" s="5">
        <f t="shared" ca="1" si="27"/>
        <v>1.1305000000000049</v>
      </c>
      <c r="G65" s="2">
        <f t="shared" ca="1" si="2"/>
        <v>957.53350000000421</v>
      </c>
      <c r="H65" s="6">
        <f t="shared" ca="1" si="26"/>
        <v>56.000000000000014</v>
      </c>
      <c r="I65" s="5">
        <f t="shared" ca="1" si="28"/>
        <v>0.37166666666666504</v>
      </c>
      <c r="J65" s="13">
        <f t="shared" ca="1" si="4"/>
        <v>20</v>
      </c>
      <c r="K65" s="2">
        <f t="shared" ca="1" si="5"/>
        <v>19150.670000000086</v>
      </c>
      <c r="L65" s="11">
        <f t="shared" ca="1" si="15"/>
        <v>1716269.1823750038</v>
      </c>
      <c r="M65" s="2">
        <f t="shared" ca="1" si="6"/>
        <v>6472.9264600000297</v>
      </c>
      <c r="N65" s="2">
        <f t="shared" ca="1" si="7"/>
        <v>1830.1340000000173</v>
      </c>
      <c r="O65" s="16">
        <f t="shared" ca="1" si="8"/>
        <v>1094.4201320000102</v>
      </c>
      <c r="P65" s="11">
        <f t="shared" ca="1" si="16"/>
        <v>89791.994212050471</v>
      </c>
      <c r="Q65" s="2">
        <f t="shared" ca="1" si="17"/>
        <v>8303.0604600000479</v>
      </c>
      <c r="R65" s="11">
        <f t="shared" ca="1" si="9"/>
        <v>730252.82011775207</v>
      </c>
      <c r="S65" s="2"/>
      <c r="W65" s="5">
        <f t="shared" ca="1" si="12"/>
        <v>1.0966666666666689</v>
      </c>
      <c r="Y65" s="12">
        <f t="shared" ca="1" si="20"/>
        <v>-71000</v>
      </c>
      <c r="Z65" s="12">
        <f t="shared" ca="1" si="21"/>
        <v>-90112.838344282703</v>
      </c>
      <c r="AA65" s="2">
        <f t="shared" ca="1" si="22"/>
        <v>569139.98177346936</v>
      </c>
      <c r="AB65" s="2">
        <f t="shared" ca="1" si="29"/>
        <v>569139.98177346936</v>
      </c>
    </row>
    <row r="66" spans="4:28" x14ac:dyDescent="0.25">
      <c r="D66" s="4">
        <v>59</v>
      </c>
      <c r="E66" s="2">
        <f t="shared" ca="1" si="25"/>
        <v>847</v>
      </c>
      <c r="F66" s="5">
        <f t="shared" ca="1" si="27"/>
        <v>1.132750000000005</v>
      </c>
      <c r="G66" s="2">
        <f t="shared" ca="1" si="2"/>
        <v>959.43925000000422</v>
      </c>
      <c r="H66" s="6">
        <f t="shared" ca="1" si="26"/>
        <v>56.000000000000014</v>
      </c>
      <c r="I66" s="5">
        <f t="shared" ca="1" si="28"/>
        <v>0.36083333333333167</v>
      </c>
      <c r="J66" s="13">
        <f t="shared" ca="1" si="4"/>
        <v>20</v>
      </c>
      <c r="K66" s="2">
        <f t="shared" ca="1" si="5"/>
        <v>19188.785000000084</v>
      </c>
      <c r="L66" s="11">
        <f t="shared" ca="1" si="15"/>
        <v>1735457.967375004</v>
      </c>
      <c r="M66" s="2">
        <f t="shared" ca="1" si="6"/>
        <v>6485.8093300000282</v>
      </c>
      <c r="N66" s="2">
        <f t="shared" ca="1" si="7"/>
        <v>1837.7570000000169</v>
      </c>
      <c r="O66" s="16">
        <f t="shared" ca="1" si="8"/>
        <v>1098.9786860000099</v>
      </c>
      <c r="P66" s="11">
        <f t="shared" ca="1" si="16"/>
        <v>90890.972898050488</v>
      </c>
      <c r="Q66" s="2">
        <f t="shared" ca="1" si="17"/>
        <v>8323.5663300000451</v>
      </c>
      <c r="R66" s="11">
        <f t="shared" ca="1" si="9"/>
        <v>738576.38644775213</v>
      </c>
      <c r="S66" s="2"/>
      <c r="W66" s="5">
        <f t="shared" ca="1" si="12"/>
        <v>1.0983333333333356</v>
      </c>
      <c r="Y66" s="12">
        <f t="shared" ca="1" si="20"/>
        <v>-71000</v>
      </c>
      <c r="Z66" s="12">
        <f t="shared" ca="1" si="21"/>
        <v>-90112.838344282703</v>
      </c>
      <c r="AA66" s="2">
        <f t="shared" ca="1" si="22"/>
        <v>577463.54810346942</v>
      </c>
      <c r="AB66" s="2">
        <f t="shared" ca="1" si="29"/>
        <v>577463.54810346942</v>
      </c>
    </row>
    <row r="67" spans="4:28" x14ac:dyDescent="0.25">
      <c r="D67" s="4">
        <v>60</v>
      </c>
      <c r="E67" s="2">
        <f t="shared" ca="1" si="25"/>
        <v>847</v>
      </c>
      <c r="F67" s="5">
        <f t="shared" ca="1" si="27"/>
        <v>1.1350000000000051</v>
      </c>
      <c r="G67" s="2">
        <f t="shared" ca="1" si="2"/>
        <v>961.34500000000435</v>
      </c>
      <c r="H67" s="6">
        <f t="shared" ca="1" si="26"/>
        <v>56.000000000000014</v>
      </c>
      <c r="I67" s="5">
        <f t="shared" ca="1" si="28"/>
        <v>0.34999999999999831</v>
      </c>
      <c r="J67" s="13">
        <f t="shared" ca="1" si="4"/>
        <v>19</v>
      </c>
      <c r="K67" s="2">
        <f t="shared" ca="1" si="5"/>
        <v>18265.555000000084</v>
      </c>
      <c r="L67" s="11">
        <f t="shared" ca="1" si="15"/>
        <v>1753723.5223750041</v>
      </c>
      <c r="M67" s="2">
        <f t="shared" ca="1" si="6"/>
        <v>6173.7575900000284</v>
      </c>
      <c r="N67" s="2">
        <f t="shared" ca="1" si="7"/>
        <v>1753.1110000000169</v>
      </c>
      <c r="O67" s="16">
        <f t="shared" ca="1" si="8"/>
        <v>1048.3603780000101</v>
      </c>
      <c r="P67" s="11">
        <f t="shared" ca="1" si="16"/>
        <v>91939.3332760505</v>
      </c>
      <c r="Q67" s="2">
        <f t="shared" ca="1" si="17"/>
        <v>7926.8685900000455</v>
      </c>
      <c r="R67" s="11">
        <f t="shared" ca="1" si="9"/>
        <v>746503.25503775221</v>
      </c>
      <c r="S67" s="2"/>
      <c r="W67" s="5">
        <f t="shared" ca="1" si="12"/>
        <v>1.1000000000000023</v>
      </c>
      <c r="Y67" s="12">
        <f t="shared" ca="1" si="20"/>
        <v>-71000</v>
      </c>
      <c r="Z67" s="12">
        <f t="shared" ca="1" si="21"/>
        <v>-90112.838344282703</v>
      </c>
      <c r="AA67" s="2">
        <f t="shared" ca="1" si="22"/>
        <v>585390.41669346951</v>
      </c>
      <c r="AB67" s="2">
        <f t="shared" ca="1" si="29"/>
        <v>585390.41669346951</v>
      </c>
    </row>
    <row r="68" spans="4:28" x14ac:dyDescent="0.25">
      <c r="D68" s="4">
        <v>61</v>
      </c>
      <c r="E68" s="2">
        <f t="shared" ca="1" si="25"/>
        <v>847</v>
      </c>
      <c r="F68" s="5">
        <f t="shared" ca="1" si="27"/>
        <v>1.1372500000000052</v>
      </c>
      <c r="G68" s="2">
        <f t="shared" ca="1" si="2"/>
        <v>963.25075000000436</v>
      </c>
      <c r="H68" s="6">
        <f t="shared" ca="1" si="26"/>
        <v>56.000000000000014</v>
      </c>
      <c r="I68" s="5">
        <f t="shared" ca="1" si="28"/>
        <v>0.33916666666666495</v>
      </c>
      <c r="J68" s="13">
        <f t="shared" ca="1" si="4"/>
        <v>18</v>
      </c>
      <c r="K68" s="2">
        <f t="shared" ca="1" si="5"/>
        <v>17338.513500000077</v>
      </c>
      <c r="L68" s="11">
        <f t="shared" ca="1" si="15"/>
        <v>1771062.0358750043</v>
      </c>
      <c r="M68" s="2">
        <f t="shared" ca="1" si="6"/>
        <v>5860.4175630000263</v>
      </c>
      <c r="N68" s="2">
        <f t="shared" ca="1" si="7"/>
        <v>1667.7027000000155</v>
      </c>
      <c r="O68" s="16">
        <f t="shared" ca="1" si="8"/>
        <v>997.2862146000092</v>
      </c>
      <c r="P68" s="11">
        <f t="shared" ca="1" si="16"/>
        <v>92936.619490650512</v>
      </c>
      <c r="Q68" s="2">
        <f t="shared" ca="1" si="17"/>
        <v>7528.1202630000416</v>
      </c>
      <c r="R68" s="11">
        <f t="shared" ca="1" si="9"/>
        <v>754031.37530075223</v>
      </c>
      <c r="S68" s="2"/>
      <c r="W68" s="5">
        <f t="shared" ca="1" si="12"/>
        <v>1.101666666666669</v>
      </c>
      <c r="Y68" s="12">
        <f t="shared" ca="1" si="20"/>
        <v>-71000</v>
      </c>
      <c r="Z68" s="12">
        <f t="shared" ca="1" si="21"/>
        <v>-90112.838344282703</v>
      </c>
      <c r="AA68" s="2">
        <f t="shared" ca="1" si="22"/>
        <v>592918.53695646953</v>
      </c>
      <c r="AB68" s="2">
        <f t="shared" ca="1" si="29"/>
        <v>592918.53695646953</v>
      </c>
    </row>
    <row r="69" spans="4:28" x14ac:dyDescent="0.25">
      <c r="D69" s="4">
        <v>62</v>
      </c>
      <c r="E69" s="2">
        <f t="shared" ca="1" si="25"/>
        <v>847</v>
      </c>
      <c r="F69" s="5">
        <f t="shared" ca="1" si="27"/>
        <v>1.1395000000000053</v>
      </c>
      <c r="G69" s="2">
        <f t="shared" ca="1" si="2"/>
        <v>965.15650000000448</v>
      </c>
      <c r="H69" s="6">
        <f t="shared" ca="1" si="26"/>
        <v>56.000000000000014</v>
      </c>
      <c r="I69" s="5">
        <f t="shared" ca="1" si="28"/>
        <v>0.32833333333333159</v>
      </c>
      <c r="J69" s="13">
        <f t="shared" ca="1" si="4"/>
        <v>18</v>
      </c>
      <c r="K69" s="2">
        <f t="shared" ca="1" si="5"/>
        <v>17372.817000000079</v>
      </c>
      <c r="L69" s="11">
        <f t="shared" ca="1" si="15"/>
        <v>1788434.8528750043</v>
      </c>
      <c r="M69" s="2">
        <f t="shared" ca="1" si="6"/>
        <v>5872.0121460000273</v>
      </c>
      <c r="N69" s="2">
        <f t="shared" ca="1" si="7"/>
        <v>1674.5634000000159</v>
      </c>
      <c r="O69" s="16">
        <f t="shared" ca="1" si="8"/>
        <v>1001.3889132000095</v>
      </c>
      <c r="P69" s="11">
        <f t="shared" ca="1" si="16"/>
        <v>93938.008403850516</v>
      </c>
      <c r="Q69" s="2">
        <f t="shared" ca="1" si="17"/>
        <v>7546.5755460000437</v>
      </c>
      <c r="R69" s="11">
        <f t="shared" ca="1" si="9"/>
        <v>761577.95084675227</v>
      </c>
      <c r="S69" s="2"/>
      <c r="W69" s="5">
        <f t="shared" ca="1" si="12"/>
        <v>1.1033333333333357</v>
      </c>
      <c r="Y69" s="12">
        <f t="shared" ca="1" si="20"/>
        <v>-71000</v>
      </c>
      <c r="Z69" s="12">
        <f t="shared" ca="1" si="21"/>
        <v>-90112.838344282703</v>
      </c>
      <c r="AA69" s="2">
        <f t="shared" ca="1" si="22"/>
        <v>600465.11250246956</v>
      </c>
      <c r="AB69" s="2">
        <f t="shared" ca="1" si="29"/>
        <v>600465.11250246956</v>
      </c>
    </row>
    <row r="70" spans="4:28" x14ac:dyDescent="0.25">
      <c r="D70" s="4">
        <v>63</v>
      </c>
      <c r="E70" s="2">
        <f t="shared" ca="1" si="25"/>
        <v>847</v>
      </c>
      <c r="F70" s="5">
        <f t="shared" ca="1" si="27"/>
        <v>1.1417500000000054</v>
      </c>
      <c r="G70" s="2">
        <f t="shared" ca="1" si="2"/>
        <v>967.0622500000045</v>
      </c>
      <c r="H70" s="6">
        <f t="shared" ca="1" si="26"/>
        <v>56.000000000000014</v>
      </c>
      <c r="I70" s="5">
        <f t="shared" ca="1" si="28"/>
        <v>0.31749999999999823</v>
      </c>
      <c r="J70" s="13">
        <f t="shared" ca="1" si="4"/>
        <v>17</v>
      </c>
      <c r="K70" s="2">
        <f t="shared" ca="1" si="5"/>
        <v>16440.058250000075</v>
      </c>
      <c r="L70" s="11">
        <f t="shared" ca="1" si="15"/>
        <v>1804874.9111250043</v>
      </c>
      <c r="M70" s="2">
        <f t="shared" ca="1" si="6"/>
        <v>5556.7396885000253</v>
      </c>
      <c r="N70" s="2">
        <f t="shared" ca="1" si="7"/>
        <v>1588.0116500000149</v>
      </c>
      <c r="O70" s="16">
        <f t="shared" ca="1" si="8"/>
        <v>949.63096670000891</v>
      </c>
      <c r="P70" s="11">
        <f t="shared" ca="1" si="16"/>
        <v>94887.639370550518</v>
      </c>
      <c r="Q70" s="2">
        <f t="shared" ca="1" si="17"/>
        <v>7144.7513385000402</v>
      </c>
      <c r="R70" s="11">
        <f t="shared" ca="1" si="9"/>
        <v>768722.70218525233</v>
      </c>
      <c r="S70" s="2"/>
      <c r="W70" s="5">
        <f t="shared" ca="1" si="12"/>
        <v>1.1050000000000024</v>
      </c>
      <c r="Y70" s="12">
        <f t="shared" ca="1" si="20"/>
        <v>-71000</v>
      </c>
      <c r="Z70" s="12">
        <f t="shared" ca="1" si="21"/>
        <v>-90112.838344282703</v>
      </c>
      <c r="AA70" s="2">
        <f t="shared" ca="1" si="22"/>
        <v>607609.86384096963</v>
      </c>
      <c r="AB70" s="2">
        <f t="shared" ca="1" si="29"/>
        <v>607609.86384096963</v>
      </c>
    </row>
    <row r="71" spans="4:28" x14ac:dyDescent="0.25">
      <c r="D71" s="4">
        <v>64</v>
      </c>
      <c r="E71" s="2">
        <f t="shared" ca="1" si="25"/>
        <v>847</v>
      </c>
      <c r="F71" s="5">
        <f t="shared" ca="1" si="27"/>
        <v>1.1440000000000055</v>
      </c>
      <c r="G71" s="2">
        <f t="shared" ca="1" si="2"/>
        <v>968.96800000000462</v>
      </c>
      <c r="H71" s="6">
        <f t="shared" ca="1" si="26"/>
        <v>56.000000000000014</v>
      </c>
      <c r="I71" s="5">
        <f t="shared" ca="1" si="28"/>
        <v>0.30666666666666487</v>
      </c>
      <c r="J71" s="13">
        <f t="shared" ca="1" si="4"/>
        <v>17</v>
      </c>
      <c r="K71" s="2">
        <f t="shared" ca="1" si="5"/>
        <v>16472.456000000078</v>
      </c>
      <c r="L71" s="11">
        <f t="shared" ca="1" si="15"/>
        <v>1821347.3671250043</v>
      </c>
      <c r="M71" s="2">
        <f t="shared" ca="1" si="6"/>
        <v>5567.6901280000266</v>
      </c>
      <c r="N71" s="2">
        <f t="shared" ca="1" si="7"/>
        <v>1594.4912000000159</v>
      </c>
      <c r="O71" s="16">
        <f t="shared" ca="1" si="8"/>
        <v>953.50573760000941</v>
      </c>
      <c r="P71" s="11">
        <f t="shared" ca="1" si="16"/>
        <v>95841.145108150522</v>
      </c>
      <c r="Q71" s="2">
        <f t="shared" ca="1" si="17"/>
        <v>7162.1813280000424</v>
      </c>
      <c r="R71" s="11">
        <f t="shared" ca="1" si="9"/>
        <v>775884.88351325237</v>
      </c>
      <c r="S71" s="2"/>
      <c r="W71" s="5">
        <f t="shared" ca="1" si="12"/>
        <v>1.1066666666666691</v>
      </c>
      <c r="Y71" s="12">
        <f t="shared" ca="1" si="20"/>
        <v>-71000</v>
      </c>
      <c r="Z71" s="12">
        <f t="shared" ca="1" si="21"/>
        <v>-90112.838344282703</v>
      </c>
      <c r="AA71" s="2">
        <f t="shared" ca="1" si="22"/>
        <v>614772.04516896966</v>
      </c>
      <c r="AB71" s="2">
        <f t="shared" ca="1" si="29"/>
        <v>614772.04516896966</v>
      </c>
    </row>
    <row r="72" spans="4:28" x14ac:dyDescent="0.25">
      <c r="D72" s="4">
        <v>65</v>
      </c>
      <c r="E72" s="2">
        <f t="shared" ca="1" si="25"/>
        <v>847</v>
      </c>
      <c r="F72" s="5">
        <f t="shared" ref="F72:F103" ca="1" si="30">F71+$B$10/12</f>
        <v>1.1462500000000055</v>
      </c>
      <c r="G72" s="2">
        <f t="shared" ref="G72:G121" ca="1" si="31">E72*F72</f>
        <v>970.87375000000475</v>
      </c>
      <c r="H72" s="6">
        <f t="shared" ca="1" si="26"/>
        <v>56.000000000000014</v>
      </c>
      <c r="I72" s="5">
        <f t="shared" ref="I72:I103" ca="1" si="32">I71-$B$12/12</f>
        <v>0.29583333333333151</v>
      </c>
      <c r="J72" s="13">
        <f t="shared" ref="J72:J121" ca="1" si="33">MAX(0,INT(H72*I72))</f>
        <v>16</v>
      </c>
      <c r="K72" s="2">
        <f t="shared" ref="K72:K121" ca="1" si="34">J72*G72</f>
        <v>15533.980000000076</v>
      </c>
      <c r="L72" s="11">
        <f t="shared" ca="1" si="15"/>
        <v>1836881.3471250043</v>
      </c>
      <c r="M72" s="2">
        <f t="shared" ref="M72:M112" ca="1" si="35">K72*0.338</f>
        <v>5250.4852400000264</v>
      </c>
      <c r="N72" s="2">
        <f t="shared" ref="N72:N112" ca="1" si="36">(K72-(J72*500))*0.2</f>
        <v>1506.7960000000153</v>
      </c>
      <c r="O72" s="16">
        <f t="shared" ref="O72:O112" ca="1" si="37">(K72-(J72*500))*0.1196</f>
        <v>901.06400800000904</v>
      </c>
      <c r="P72" s="11">
        <f t="shared" ca="1" si="16"/>
        <v>96742.209116150538</v>
      </c>
      <c r="Q72" s="2">
        <f t="shared" ca="1" si="17"/>
        <v>6757.2812400000421</v>
      </c>
      <c r="R72" s="11">
        <f t="shared" ref="R72:R112" ca="1" si="38">R71+Q72</f>
        <v>782642.16475325241</v>
      </c>
      <c r="S72" s="2"/>
      <c r="W72" s="5">
        <f t="shared" ref="W72:W127" ca="1" si="39">W71+$B$11/12</f>
        <v>1.1083333333333358</v>
      </c>
      <c r="Y72" s="12">
        <f t="shared" ca="1" si="20"/>
        <v>-71000</v>
      </c>
      <c r="Z72" s="12">
        <f t="shared" ca="1" si="21"/>
        <v>-90112.838344282703</v>
      </c>
      <c r="AA72" s="2">
        <f t="shared" ca="1" si="22"/>
        <v>621529.3264089697</v>
      </c>
      <c r="AB72" s="2">
        <f t="shared" ref="AB72:AB103" ca="1" si="40">AA72/POWER(1+$B$13/12,D72)</f>
        <v>621529.3264089697</v>
      </c>
    </row>
    <row r="73" spans="4:28" x14ac:dyDescent="0.25">
      <c r="D73" s="4">
        <v>66</v>
      </c>
      <c r="E73" s="2">
        <f t="shared" ca="1" si="25"/>
        <v>847</v>
      </c>
      <c r="F73" s="5">
        <f t="shared" ca="1" si="30"/>
        <v>1.1485000000000056</v>
      </c>
      <c r="G73" s="2">
        <f t="shared" ca="1" si="31"/>
        <v>972.77950000000476</v>
      </c>
      <c r="H73" s="6">
        <f t="shared" ca="1" si="26"/>
        <v>56.000000000000014</v>
      </c>
      <c r="I73" s="5">
        <f t="shared" ca="1" si="32"/>
        <v>0.28499999999999814</v>
      </c>
      <c r="J73" s="13">
        <f t="shared" ca="1" si="33"/>
        <v>15</v>
      </c>
      <c r="K73" s="2">
        <f t="shared" ca="1" si="34"/>
        <v>14591.692500000072</v>
      </c>
      <c r="L73" s="11">
        <f t="shared" ref="L73:L121" ca="1" si="41">L72+K73</f>
        <v>1851473.0396250044</v>
      </c>
      <c r="M73" s="2">
        <f t="shared" ca="1" si="35"/>
        <v>4931.9920650000249</v>
      </c>
      <c r="N73" s="2">
        <f t="shared" ca="1" si="36"/>
        <v>1418.3385000000144</v>
      </c>
      <c r="O73" s="16">
        <f t="shared" ca="1" si="37"/>
        <v>848.16642300000854</v>
      </c>
      <c r="P73" s="11">
        <f t="shared" ref="P73:P121" ca="1" si="42">P72+O73</f>
        <v>97590.37553915054</v>
      </c>
      <c r="Q73" s="2">
        <f t="shared" ref="Q73:Q121" ca="1" si="43">M73+N73</f>
        <v>6350.3305650000393</v>
      </c>
      <c r="R73" s="11">
        <f t="shared" ca="1" si="38"/>
        <v>788992.49531825248</v>
      </c>
      <c r="S73" s="2"/>
      <c r="W73" s="5">
        <f t="shared" ca="1" si="39"/>
        <v>1.1100000000000025</v>
      </c>
      <c r="Y73" s="12">
        <f t="shared" ref="Y73:Y127" ca="1" si="44">Y72+S73</f>
        <v>-71000</v>
      </c>
      <c r="Z73" s="12">
        <f t="shared" ref="Z73:Z127" ca="1" si="45">Z72+F73*(T73+U73)</f>
        <v>-90112.838344282703</v>
      </c>
      <c r="AA73" s="2">
        <f t="shared" ref="AA73:AA121" ca="1" si="46">R73+Y73+Z73</f>
        <v>627879.65697396977</v>
      </c>
      <c r="AB73" s="2">
        <f t="shared" ca="1" si="40"/>
        <v>627879.65697396977</v>
      </c>
    </row>
    <row r="74" spans="4:28" x14ac:dyDescent="0.25">
      <c r="D74" s="4">
        <v>67</v>
      </c>
      <c r="E74" s="2">
        <f t="shared" ca="1" si="25"/>
        <v>847</v>
      </c>
      <c r="F74" s="5">
        <f t="shared" ca="1" si="30"/>
        <v>1.1507500000000057</v>
      </c>
      <c r="G74" s="2">
        <f t="shared" ca="1" si="31"/>
        <v>974.68525000000488</v>
      </c>
      <c r="H74" s="6">
        <f t="shared" ca="1" si="26"/>
        <v>56.000000000000014</v>
      </c>
      <c r="I74" s="5">
        <f t="shared" ca="1" si="32"/>
        <v>0.27416666666666478</v>
      </c>
      <c r="J74" s="13">
        <f t="shared" ca="1" si="33"/>
        <v>15</v>
      </c>
      <c r="K74" s="2">
        <f t="shared" ca="1" si="34"/>
        <v>14620.278750000074</v>
      </c>
      <c r="L74" s="11">
        <f t="shared" ca="1" si="41"/>
        <v>1866093.3183750045</v>
      </c>
      <c r="M74" s="2">
        <f t="shared" ca="1" si="35"/>
        <v>4941.654217500025</v>
      </c>
      <c r="N74" s="2">
        <f t="shared" ca="1" si="36"/>
        <v>1424.055750000015</v>
      </c>
      <c r="O74" s="16">
        <f t="shared" ca="1" si="37"/>
        <v>851.58533850000879</v>
      </c>
      <c r="P74" s="11">
        <f t="shared" ca="1" si="42"/>
        <v>98441.960877650548</v>
      </c>
      <c r="Q74" s="2">
        <f t="shared" ca="1" si="43"/>
        <v>6365.70996750004</v>
      </c>
      <c r="R74" s="11">
        <f t="shared" ca="1" si="38"/>
        <v>795358.20528575254</v>
      </c>
      <c r="S74" s="2"/>
      <c r="W74" s="5">
        <f t="shared" ca="1" si="39"/>
        <v>1.1116666666666692</v>
      </c>
      <c r="Y74" s="12">
        <f t="shared" ca="1" si="44"/>
        <v>-71000</v>
      </c>
      <c r="Z74" s="12">
        <f t="shared" ca="1" si="45"/>
        <v>-90112.838344282703</v>
      </c>
      <c r="AA74" s="2">
        <f t="shared" ca="1" si="46"/>
        <v>634245.36694146984</v>
      </c>
      <c r="AB74" s="2">
        <f t="shared" ca="1" si="40"/>
        <v>634245.36694146984</v>
      </c>
    </row>
    <row r="75" spans="4:28" x14ac:dyDescent="0.25">
      <c r="D75" s="4">
        <v>68</v>
      </c>
      <c r="E75" s="2">
        <f t="shared" ca="1" si="25"/>
        <v>847</v>
      </c>
      <c r="F75" s="5">
        <f t="shared" ca="1" si="30"/>
        <v>1.1530000000000058</v>
      </c>
      <c r="G75" s="2">
        <f t="shared" ca="1" si="31"/>
        <v>976.5910000000049</v>
      </c>
      <c r="H75" s="6">
        <f t="shared" ca="1" si="26"/>
        <v>56.000000000000014</v>
      </c>
      <c r="I75" s="5">
        <f t="shared" ca="1" si="32"/>
        <v>0.26333333333333142</v>
      </c>
      <c r="J75" s="13">
        <f t="shared" ca="1" si="33"/>
        <v>14</v>
      </c>
      <c r="K75" s="2">
        <f t="shared" ca="1" si="34"/>
        <v>13672.274000000069</v>
      </c>
      <c r="L75" s="11">
        <f t="shared" ca="1" si="41"/>
        <v>1879765.5923750044</v>
      </c>
      <c r="M75" s="2">
        <f t="shared" ca="1" si="35"/>
        <v>4621.2286120000235</v>
      </c>
      <c r="N75" s="2">
        <f t="shared" ca="1" si="36"/>
        <v>1334.4548000000138</v>
      </c>
      <c r="O75" s="16">
        <f t="shared" ca="1" si="37"/>
        <v>798.00397040000814</v>
      </c>
      <c r="P75" s="11">
        <f t="shared" ca="1" si="42"/>
        <v>99239.964848050557</v>
      </c>
      <c r="Q75" s="2">
        <f t="shared" ca="1" si="43"/>
        <v>5955.6834120000376</v>
      </c>
      <c r="R75" s="11">
        <f t="shared" ca="1" si="38"/>
        <v>801313.88869775261</v>
      </c>
      <c r="S75" s="2"/>
      <c r="W75" s="5">
        <f t="shared" ca="1" si="39"/>
        <v>1.113333333333336</v>
      </c>
      <c r="Y75" s="12">
        <f t="shared" ca="1" si="44"/>
        <v>-71000</v>
      </c>
      <c r="Z75" s="12">
        <f t="shared" ca="1" si="45"/>
        <v>-90112.838344282703</v>
      </c>
      <c r="AA75" s="2">
        <f t="shared" ca="1" si="46"/>
        <v>640201.05035346991</v>
      </c>
      <c r="AB75" s="2">
        <f t="shared" ca="1" si="40"/>
        <v>640201.05035346991</v>
      </c>
    </row>
    <row r="76" spans="4:28" x14ac:dyDescent="0.25">
      <c r="D76" s="4">
        <v>69</v>
      </c>
      <c r="E76" s="2">
        <f t="shared" ca="1" si="25"/>
        <v>847</v>
      </c>
      <c r="F76" s="5">
        <f t="shared" ca="1" si="30"/>
        <v>1.1552500000000059</v>
      </c>
      <c r="G76" s="2">
        <f t="shared" ca="1" si="31"/>
        <v>978.49675000000502</v>
      </c>
      <c r="H76" s="6">
        <f t="shared" ca="1" si="26"/>
        <v>56.000000000000014</v>
      </c>
      <c r="I76" s="5">
        <f t="shared" ca="1" si="32"/>
        <v>0.25249999999999806</v>
      </c>
      <c r="J76" s="13">
        <f t="shared" ca="1" si="33"/>
        <v>14</v>
      </c>
      <c r="K76" s="2">
        <f t="shared" ca="1" si="34"/>
        <v>13698.954500000071</v>
      </c>
      <c r="L76" s="11">
        <f t="shared" ca="1" si="41"/>
        <v>1893464.5468750044</v>
      </c>
      <c r="M76" s="2">
        <f t="shared" ca="1" si="35"/>
        <v>4630.2466210000239</v>
      </c>
      <c r="N76" s="2">
        <f t="shared" ca="1" si="36"/>
        <v>1339.7909000000143</v>
      </c>
      <c r="O76" s="16">
        <f t="shared" ca="1" si="37"/>
        <v>801.1949582000085</v>
      </c>
      <c r="P76" s="11">
        <f t="shared" ca="1" si="42"/>
        <v>100041.15980625057</v>
      </c>
      <c r="Q76" s="2">
        <f t="shared" ca="1" si="43"/>
        <v>5970.0375210000384</v>
      </c>
      <c r="R76" s="11">
        <f t="shared" ca="1" si="38"/>
        <v>807283.92621875263</v>
      </c>
      <c r="S76" s="2"/>
      <c r="W76" s="5">
        <f t="shared" ca="1" si="39"/>
        <v>1.1150000000000027</v>
      </c>
      <c r="Y76" s="12">
        <f t="shared" ca="1" si="44"/>
        <v>-71000</v>
      </c>
      <c r="Z76" s="12">
        <f t="shared" ca="1" si="45"/>
        <v>-90112.838344282703</v>
      </c>
      <c r="AA76" s="2">
        <f t="shared" ca="1" si="46"/>
        <v>646171.08787446993</v>
      </c>
      <c r="AB76" s="2">
        <f t="shared" ca="1" si="40"/>
        <v>646171.08787446993</v>
      </c>
    </row>
    <row r="77" spans="4:28" x14ac:dyDescent="0.25">
      <c r="D77" s="4">
        <v>70</v>
      </c>
      <c r="E77" s="2">
        <f t="shared" ca="1" si="25"/>
        <v>847</v>
      </c>
      <c r="F77" s="5">
        <f t="shared" ca="1" si="30"/>
        <v>1.157500000000006</v>
      </c>
      <c r="G77" s="2">
        <f t="shared" ca="1" si="31"/>
        <v>980.40250000000503</v>
      </c>
      <c r="H77" s="6">
        <f t="shared" ca="1" si="26"/>
        <v>56.000000000000014</v>
      </c>
      <c r="I77" s="5">
        <f t="shared" ca="1" si="32"/>
        <v>0.24166666666666473</v>
      </c>
      <c r="J77" s="13">
        <f t="shared" ca="1" si="33"/>
        <v>13</v>
      </c>
      <c r="K77" s="2">
        <f t="shared" ca="1" si="34"/>
        <v>12745.232500000066</v>
      </c>
      <c r="L77" s="11">
        <f t="shared" ca="1" si="41"/>
        <v>1906209.7793750046</v>
      </c>
      <c r="M77" s="2">
        <f t="shared" ca="1" si="35"/>
        <v>4307.8885850000224</v>
      </c>
      <c r="N77" s="2">
        <f t="shared" ca="1" si="36"/>
        <v>1249.0465000000131</v>
      </c>
      <c r="O77" s="16">
        <f t="shared" ca="1" si="37"/>
        <v>746.92980700000783</v>
      </c>
      <c r="P77" s="11">
        <f t="shared" ca="1" si="42"/>
        <v>100788.08961325057</v>
      </c>
      <c r="Q77" s="2">
        <f t="shared" ca="1" si="43"/>
        <v>5556.9350850000355</v>
      </c>
      <c r="R77" s="11">
        <f t="shared" ca="1" si="38"/>
        <v>812840.86130375264</v>
      </c>
      <c r="S77" s="2"/>
      <c r="W77" s="5">
        <f t="shared" ca="1" si="39"/>
        <v>1.1166666666666694</v>
      </c>
      <c r="Y77" s="12">
        <f t="shared" ca="1" si="44"/>
        <v>-71000</v>
      </c>
      <c r="Z77" s="12">
        <f t="shared" ca="1" si="45"/>
        <v>-90112.838344282703</v>
      </c>
      <c r="AA77" s="2">
        <f t="shared" ca="1" si="46"/>
        <v>651728.02295946993</v>
      </c>
      <c r="AB77" s="2">
        <f t="shared" ca="1" si="40"/>
        <v>651728.02295946993</v>
      </c>
    </row>
    <row r="78" spans="4:28" x14ac:dyDescent="0.25">
      <c r="D78" s="4">
        <v>71</v>
      </c>
      <c r="E78" s="2">
        <f t="shared" ca="1" si="25"/>
        <v>847</v>
      </c>
      <c r="F78" s="5">
        <f t="shared" ca="1" si="30"/>
        <v>1.1597500000000061</v>
      </c>
      <c r="G78" s="2">
        <f t="shared" ca="1" si="31"/>
        <v>982.30825000000516</v>
      </c>
      <c r="H78" s="6">
        <f t="shared" ca="1" si="26"/>
        <v>56.000000000000014</v>
      </c>
      <c r="I78" s="5">
        <f t="shared" ca="1" si="32"/>
        <v>0.23083333333333139</v>
      </c>
      <c r="J78" s="13">
        <f t="shared" ca="1" si="33"/>
        <v>12</v>
      </c>
      <c r="K78" s="2">
        <f t="shared" ca="1" si="34"/>
        <v>11787.699000000062</v>
      </c>
      <c r="L78" s="11">
        <f t="shared" ca="1" si="41"/>
        <v>1917997.4783750046</v>
      </c>
      <c r="M78" s="2">
        <f t="shared" ca="1" si="35"/>
        <v>3984.2422620000211</v>
      </c>
      <c r="N78" s="2">
        <f t="shared" ca="1" si="36"/>
        <v>1157.5398000000125</v>
      </c>
      <c r="O78" s="16">
        <f t="shared" ca="1" si="37"/>
        <v>692.20880040000748</v>
      </c>
      <c r="P78" s="11">
        <f t="shared" ca="1" si="42"/>
        <v>101480.29841365058</v>
      </c>
      <c r="Q78" s="2">
        <f t="shared" ca="1" si="43"/>
        <v>5141.7820620000339</v>
      </c>
      <c r="R78" s="11">
        <f t="shared" ca="1" si="38"/>
        <v>817982.64336575265</v>
      </c>
      <c r="S78" s="2"/>
      <c r="W78" s="5">
        <f t="shared" ca="1" si="39"/>
        <v>1.1183333333333361</v>
      </c>
      <c r="Y78" s="12">
        <f t="shared" ca="1" si="44"/>
        <v>-71000</v>
      </c>
      <c r="Z78" s="12">
        <f t="shared" ca="1" si="45"/>
        <v>-90112.838344282703</v>
      </c>
      <c r="AA78" s="2">
        <f t="shared" ca="1" si="46"/>
        <v>656869.80502146995</v>
      </c>
      <c r="AB78" s="2">
        <f t="shared" ca="1" si="40"/>
        <v>656869.80502146995</v>
      </c>
    </row>
    <row r="79" spans="4:28" x14ac:dyDescent="0.25">
      <c r="D79" s="4">
        <v>72</v>
      </c>
      <c r="E79" s="2">
        <f t="shared" ca="1" si="25"/>
        <v>847</v>
      </c>
      <c r="F79" s="5">
        <f t="shared" ca="1" si="30"/>
        <v>1.1620000000000061</v>
      </c>
      <c r="G79" s="2">
        <f t="shared" ca="1" si="31"/>
        <v>984.21400000000517</v>
      </c>
      <c r="H79" s="6">
        <f t="shared" ca="1" si="26"/>
        <v>56.000000000000014</v>
      </c>
      <c r="I79" s="5">
        <f t="shared" ca="1" si="32"/>
        <v>0.21999999999999806</v>
      </c>
      <c r="J79" s="13">
        <f t="shared" ca="1" si="33"/>
        <v>12</v>
      </c>
      <c r="K79" s="2">
        <f t="shared" ca="1" si="34"/>
        <v>11810.568000000061</v>
      </c>
      <c r="L79" s="11">
        <f t="shared" ca="1" si="41"/>
        <v>1929808.0463750046</v>
      </c>
      <c r="M79" s="2">
        <f t="shared" ca="1" si="35"/>
        <v>3991.9719840000207</v>
      </c>
      <c r="N79" s="2">
        <f t="shared" ca="1" si="36"/>
        <v>1162.1136000000122</v>
      </c>
      <c r="O79" s="16">
        <f t="shared" ca="1" si="37"/>
        <v>694.94393280000725</v>
      </c>
      <c r="P79" s="11">
        <f t="shared" ca="1" si="42"/>
        <v>102175.24234645058</v>
      </c>
      <c r="Q79" s="2">
        <f t="shared" ca="1" si="43"/>
        <v>5154.0855840000331</v>
      </c>
      <c r="R79" s="11">
        <f t="shared" ca="1" si="38"/>
        <v>823136.72894975264</v>
      </c>
      <c r="S79" s="2"/>
      <c r="W79" s="5">
        <f t="shared" ca="1" si="39"/>
        <v>1.1200000000000028</v>
      </c>
      <c r="Y79" s="12">
        <f t="shared" ca="1" si="44"/>
        <v>-71000</v>
      </c>
      <c r="Z79" s="12">
        <f t="shared" ca="1" si="45"/>
        <v>-90112.838344282703</v>
      </c>
      <c r="AA79" s="2">
        <f t="shared" ca="1" si="46"/>
        <v>662023.89060546993</v>
      </c>
      <c r="AB79" s="2">
        <f t="shared" ca="1" si="40"/>
        <v>662023.89060546993</v>
      </c>
    </row>
    <row r="80" spans="4:28" x14ac:dyDescent="0.25">
      <c r="D80" s="4">
        <v>73</v>
      </c>
      <c r="E80" s="2">
        <f t="shared" ca="1" si="25"/>
        <v>847</v>
      </c>
      <c r="F80" s="5">
        <f t="shared" ca="1" si="30"/>
        <v>1.1642500000000062</v>
      </c>
      <c r="G80" s="2">
        <f t="shared" ca="1" si="31"/>
        <v>986.1197500000053</v>
      </c>
      <c r="H80" s="6">
        <f t="shared" ca="1" si="26"/>
        <v>56.000000000000014</v>
      </c>
      <c r="I80" s="5">
        <f t="shared" ca="1" si="32"/>
        <v>0.20916666666666472</v>
      </c>
      <c r="J80" s="13">
        <f t="shared" ca="1" si="33"/>
        <v>11</v>
      </c>
      <c r="K80" s="2">
        <f t="shared" ca="1" si="34"/>
        <v>10847.317250000058</v>
      </c>
      <c r="L80" s="11">
        <f t="shared" ca="1" si="41"/>
        <v>1940655.3636250047</v>
      </c>
      <c r="M80" s="2">
        <f t="shared" ca="1" si="35"/>
        <v>3666.3932305000199</v>
      </c>
      <c r="N80" s="2">
        <f t="shared" ca="1" si="36"/>
        <v>1069.4634500000118</v>
      </c>
      <c r="O80" s="16">
        <f t="shared" ca="1" si="37"/>
        <v>639.53914310000698</v>
      </c>
      <c r="P80" s="11">
        <f t="shared" ca="1" si="42"/>
        <v>102814.78148955059</v>
      </c>
      <c r="Q80" s="2">
        <f t="shared" ca="1" si="43"/>
        <v>4735.8566805000319</v>
      </c>
      <c r="R80" s="11">
        <f t="shared" ca="1" si="38"/>
        <v>827872.58563025272</v>
      </c>
      <c r="S80" s="2"/>
      <c r="W80" s="5">
        <f t="shared" ca="1" si="39"/>
        <v>1.1216666666666695</v>
      </c>
      <c r="Y80" s="12">
        <f t="shared" ca="1" si="44"/>
        <v>-71000</v>
      </c>
      <c r="Z80" s="12">
        <f t="shared" ca="1" si="45"/>
        <v>-90112.838344282703</v>
      </c>
      <c r="AA80" s="2">
        <f t="shared" ca="1" si="46"/>
        <v>666759.74728597002</v>
      </c>
      <c r="AB80" s="2">
        <f t="shared" ca="1" si="40"/>
        <v>666759.74728597002</v>
      </c>
    </row>
    <row r="81" spans="4:28" x14ac:dyDescent="0.25">
      <c r="D81" s="4">
        <v>74</v>
      </c>
      <c r="E81" s="2">
        <f t="shared" ca="1" si="25"/>
        <v>847</v>
      </c>
      <c r="F81" s="5">
        <f t="shared" ca="1" si="30"/>
        <v>1.1665000000000063</v>
      </c>
      <c r="G81" s="2">
        <f t="shared" ca="1" si="31"/>
        <v>988.02550000000531</v>
      </c>
      <c r="H81" s="6">
        <f t="shared" ca="1" si="26"/>
        <v>56.000000000000014</v>
      </c>
      <c r="I81" s="5">
        <f t="shared" ca="1" si="32"/>
        <v>0.19833333333333139</v>
      </c>
      <c r="J81" s="13">
        <f t="shared" ca="1" si="33"/>
        <v>11</v>
      </c>
      <c r="K81" s="2">
        <f t="shared" ca="1" si="34"/>
        <v>10868.280500000059</v>
      </c>
      <c r="L81" s="11">
        <f t="shared" ca="1" si="41"/>
        <v>1951523.6441250048</v>
      </c>
      <c r="M81" s="2">
        <f t="shared" ca="1" si="35"/>
        <v>3673.4788090000202</v>
      </c>
      <c r="N81" s="2">
        <f t="shared" ca="1" si="36"/>
        <v>1073.6561000000117</v>
      </c>
      <c r="O81" s="16">
        <f t="shared" ca="1" si="37"/>
        <v>642.04634780000708</v>
      </c>
      <c r="P81" s="11">
        <f t="shared" ca="1" si="42"/>
        <v>103456.82783735059</v>
      </c>
      <c r="Q81" s="2">
        <f t="shared" ca="1" si="43"/>
        <v>4747.1349090000322</v>
      </c>
      <c r="R81" s="11">
        <f t="shared" ca="1" si="38"/>
        <v>832619.72053925274</v>
      </c>
      <c r="S81" s="2"/>
      <c r="W81" s="5">
        <f t="shared" ca="1" si="39"/>
        <v>1.1233333333333362</v>
      </c>
      <c r="Y81" s="12">
        <f t="shared" ca="1" si="44"/>
        <v>-71000</v>
      </c>
      <c r="Z81" s="12">
        <f t="shared" ca="1" si="45"/>
        <v>-90112.838344282703</v>
      </c>
      <c r="AA81" s="2">
        <f t="shared" ca="1" si="46"/>
        <v>671506.88219497004</v>
      </c>
      <c r="AB81" s="2">
        <f t="shared" ca="1" si="40"/>
        <v>671506.88219497004</v>
      </c>
    </row>
    <row r="82" spans="4:28" x14ac:dyDescent="0.25">
      <c r="D82" s="4">
        <v>75</v>
      </c>
      <c r="E82" s="2">
        <f t="shared" ca="1" si="25"/>
        <v>847</v>
      </c>
      <c r="F82" s="5">
        <f t="shared" ca="1" si="30"/>
        <v>1.1687500000000064</v>
      </c>
      <c r="G82" s="2">
        <f t="shared" ca="1" si="31"/>
        <v>989.93125000000543</v>
      </c>
      <c r="H82" s="6">
        <f t="shared" ca="1" si="26"/>
        <v>56.000000000000014</v>
      </c>
      <c r="I82" s="5">
        <f t="shared" ca="1" si="32"/>
        <v>0.18749999999999806</v>
      </c>
      <c r="J82" s="13">
        <f t="shared" ca="1" si="33"/>
        <v>10</v>
      </c>
      <c r="K82" s="2">
        <f t="shared" ca="1" si="34"/>
        <v>9899.3125000000546</v>
      </c>
      <c r="L82" s="11">
        <f t="shared" ca="1" si="41"/>
        <v>1961422.9566250048</v>
      </c>
      <c r="M82" s="2">
        <f t="shared" ca="1" si="35"/>
        <v>3345.9676250000189</v>
      </c>
      <c r="N82" s="2">
        <f t="shared" ca="1" si="36"/>
        <v>979.86250000001098</v>
      </c>
      <c r="O82" s="16">
        <f t="shared" ca="1" si="37"/>
        <v>585.95777500000656</v>
      </c>
      <c r="P82" s="11">
        <f t="shared" ca="1" si="42"/>
        <v>104042.78561235059</v>
      </c>
      <c r="Q82" s="2">
        <f t="shared" ca="1" si="43"/>
        <v>4325.8301250000295</v>
      </c>
      <c r="R82" s="11">
        <f t="shared" ca="1" si="38"/>
        <v>836945.55066425272</v>
      </c>
      <c r="S82" s="2"/>
      <c r="W82" s="5">
        <f t="shared" ca="1" si="39"/>
        <v>1.1250000000000029</v>
      </c>
      <c r="Y82" s="12">
        <f t="shared" ca="1" si="44"/>
        <v>-71000</v>
      </c>
      <c r="Z82" s="12">
        <f t="shared" ca="1" si="45"/>
        <v>-90112.838344282703</v>
      </c>
      <c r="AA82" s="2">
        <f t="shared" ca="1" si="46"/>
        <v>675832.71231997001</v>
      </c>
      <c r="AB82" s="2">
        <f t="shared" ca="1" si="40"/>
        <v>675832.71231997001</v>
      </c>
    </row>
    <row r="83" spans="4:28" x14ac:dyDescent="0.25">
      <c r="D83" s="4">
        <v>76</v>
      </c>
      <c r="E83" s="2">
        <f t="shared" ca="1" si="25"/>
        <v>847</v>
      </c>
      <c r="F83" s="5">
        <f t="shared" ca="1" si="30"/>
        <v>1.1710000000000065</v>
      </c>
      <c r="G83" s="2">
        <f t="shared" ca="1" si="31"/>
        <v>991.83700000000545</v>
      </c>
      <c r="H83" s="6">
        <f t="shared" ca="1" si="26"/>
        <v>56.000000000000014</v>
      </c>
      <c r="I83" s="5">
        <f t="shared" ca="1" si="32"/>
        <v>0.17666666666666472</v>
      </c>
      <c r="J83" s="13">
        <f t="shared" ca="1" si="33"/>
        <v>9</v>
      </c>
      <c r="K83" s="2">
        <f t="shared" ca="1" si="34"/>
        <v>8926.5330000000486</v>
      </c>
      <c r="L83" s="11">
        <f t="shared" ca="1" si="41"/>
        <v>1970349.4896250048</v>
      </c>
      <c r="M83" s="2">
        <f t="shared" ca="1" si="35"/>
        <v>3017.1681540000168</v>
      </c>
      <c r="N83" s="2">
        <f t="shared" ca="1" si="36"/>
        <v>885.30660000000978</v>
      </c>
      <c r="O83" s="16">
        <f t="shared" ca="1" si="37"/>
        <v>529.4133468000058</v>
      </c>
      <c r="P83" s="11">
        <f t="shared" ca="1" si="42"/>
        <v>104572.1989591506</v>
      </c>
      <c r="Q83" s="2">
        <f t="shared" ca="1" si="43"/>
        <v>3902.4747540000267</v>
      </c>
      <c r="R83" s="11">
        <f t="shared" ca="1" si="38"/>
        <v>840848.0254182528</v>
      </c>
      <c r="S83" s="2"/>
      <c r="W83" s="5">
        <f t="shared" ca="1" si="39"/>
        <v>1.1266666666666696</v>
      </c>
      <c r="Y83" s="12">
        <f t="shared" ca="1" si="44"/>
        <v>-71000</v>
      </c>
      <c r="Z83" s="12">
        <f t="shared" ca="1" si="45"/>
        <v>-90112.838344282703</v>
      </c>
      <c r="AA83" s="2">
        <f t="shared" ca="1" si="46"/>
        <v>679735.1870739701</v>
      </c>
      <c r="AB83" s="2">
        <f t="shared" ca="1" si="40"/>
        <v>679735.1870739701</v>
      </c>
    </row>
    <row r="84" spans="4:28" x14ac:dyDescent="0.25">
      <c r="D84" s="4">
        <v>77</v>
      </c>
      <c r="E84" s="2">
        <f t="shared" ca="1" si="25"/>
        <v>847</v>
      </c>
      <c r="F84" s="5">
        <f t="shared" ca="1" si="30"/>
        <v>1.1732500000000066</v>
      </c>
      <c r="G84" s="2">
        <f t="shared" ca="1" si="31"/>
        <v>993.74275000000557</v>
      </c>
      <c r="H84" s="6">
        <f t="shared" ca="1" si="26"/>
        <v>56.000000000000014</v>
      </c>
      <c r="I84" s="5">
        <f t="shared" ca="1" si="32"/>
        <v>0.16583333333333139</v>
      </c>
      <c r="J84" s="13">
        <f t="shared" ca="1" si="33"/>
        <v>9</v>
      </c>
      <c r="K84" s="2">
        <f t="shared" ca="1" si="34"/>
        <v>8943.6847500000495</v>
      </c>
      <c r="L84" s="11">
        <f t="shared" ca="1" si="41"/>
        <v>1979293.1743750048</v>
      </c>
      <c r="M84" s="2">
        <f t="shared" ca="1" si="35"/>
        <v>3022.9654455000168</v>
      </c>
      <c r="N84" s="2">
        <f t="shared" ca="1" si="36"/>
        <v>888.73695000000998</v>
      </c>
      <c r="O84" s="16">
        <f t="shared" ca="1" si="37"/>
        <v>531.46469610000588</v>
      </c>
      <c r="P84" s="11">
        <f t="shared" ca="1" si="42"/>
        <v>105103.66365525061</v>
      </c>
      <c r="Q84" s="2">
        <f t="shared" ca="1" si="43"/>
        <v>3911.7023955000268</v>
      </c>
      <c r="R84" s="11">
        <f t="shared" ca="1" si="38"/>
        <v>844759.72781375283</v>
      </c>
      <c r="S84" s="2"/>
      <c r="W84" s="5">
        <f t="shared" ca="1" si="39"/>
        <v>1.1283333333333363</v>
      </c>
      <c r="Y84" s="12">
        <f t="shared" ca="1" si="44"/>
        <v>-71000</v>
      </c>
      <c r="Z84" s="12">
        <f t="shared" ca="1" si="45"/>
        <v>-90112.838344282703</v>
      </c>
      <c r="AA84" s="2">
        <f t="shared" ca="1" si="46"/>
        <v>683646.88946947013</v>
      </c>
      <c r="AB84" s="2">
        <f t="shared" ca="1" si="40"/>
        <v>683646.88946947013</v>
      </c>
    </row>
    <row r="85" spans="4:28" x14ac:dyDescent="0.25">
      <c r="D85" s="4">
        <v>78</v>
      </c>
      <c r="E85" s="2">
        <f t="shared" ref="E85:E127" ca="1" si="47">E84</f>
        <v>847</v>
      </c>
      <c r="F85" s="5">
        <f t="shared" ca="1" si="30"/>
        <v>1.1755000000000067</v>
      </c>
      <c r="G85" s="2">
        <f t="shared" ca="1" si="31"/>
        <v>995.64850000000558</v>
      </c>
      <c r="H85" s="6">
        <f t="shared" ref="H85:H127" ca="1" si="48">H84</f>
        <v>56.000000000000014</v>
      </c>
      <c r="I85" s="5">
        <f t="shared" ca="1" si="32"/>
        <v>0.15499999999999806</v>
      </c>
      <c r="J85" s="13">
        <f t="shared" ca="1" si="33"/>
        <v>8</v>
      </c>
      <c r="K85" s="2">
        <f t="shared" ca="1" si="34"/>
        <v>7965.1880000000447</v>
      </c>
      <c r="L85" s="11">
        <f t="shared" ca="1" si="41"/>
        <v>1987258.3623750049</v>
      </c>
      <c r="M85" s="2">
        <f t="shared" ca="1" si="35"/>
        <v>2692.2335440000152</v>
      </c>
      <c r="N85" s="2">
        <f t="shared" ca="1" si="36"/>
        <v>793.03760000000898</v>
      </c>
      <c r="O85" s="16">
        <f t="shared" ca="1" si="37"/>
        <v>474.23648480000531</v>
      </c>
      <c r="P85" s="11">
        <f t="shared" ca="1" si="42"/>
        <v>105577.90014005061</v>
      </c>
      <c r="Q85" s="2">
        <f t="shared" ca="1" si="43"/>
        <v>3485.2711440000239</v>
      </c>
      <c r="R85" s="11">
        <f t="shared" ca="1" si="38"/>
        <v>848244.99895775283</v>
      </c>
      <c r="S85" s="2"/>
      <c r="W85" s="5">
        <f t="shared" ca="1" si="39"/>
        <v>1.130000000000003</v>
      </c>
      <c r="Y85" s="12">
        <f t="shared" ca="1" si="44"/>
        <v>-71000</v>
      </c>
      <c r="Z85" s="12">
        <f t="shared" ca="1" si="45"/>
        <v>-90112.838344282703</v>
      </c>
      <c r="AA85" s="2">
        <f t="shared" ca="1" si="46"/>
        <v>687132.16061347013</v>
      </c>
      <c r="AB85" s="2">
        <f t="shared" ca="1" si="40"/>
        <v>687132.16061347013</v>
      </c>
    </row>
    <row r="86" spans="4:28" x14ac:dyDescent="0.25">
      <c r="D86" s="4">
        <v>79</v>
      </c>
      <c r="E86" s="2">
        <f t="shared" ca="1" si="47"/>
        <v>847</v>
      </c>
      <c r="F86" s="5">
        <f t="shared" ca="1" si="30"/>
        <v>1.1777500000000067</v>
      </c>
      <c r="G86" s="2">
        <f t="shared" ca="1" si="31"/>
        <v>997.55425000000571</v>
      </c>
      <c r="H86" s="6">
        <f t="shared" ca="1" si="48"/>
        <v>56.000000000000014</v>
      </c>
      <c r="I86" s="5">
        <f t="shared" ca="1" si="32"/>
        <v>0.14416666666666472</v>
      </c>
      <c r="J86" s="13">
        <f t="shared" ca="1" si="33"/>
        <v>8</v>
      </c>
      <c r="K86" s="2">
        <f t="shared" ca="1" si="34"/>
        <v>7980.4340000000457</v>
      </c>
      <c r="L86" s="11">
        <f t="shared" ca="1" si="41"/>
        <v>1995238.796375005</v>
      </c>
      <c r="M86" s="2">
        <f t="shared" ca="1" si="35"/>
        <v>2697.3866920000155</v>
      </c>
      <c r="N86" s="2">
        <f t="shared" ca="1" si="36"/>
        <v>796.08680000000913</v>
      </c>
      <c r="O86" s="16">
        <f t="shared" ca="1" si="37"/>
        <v>476.05990640000545</v>
      </c>
      <c r="P86" s="11">
        <f t="shared" ca="1" si="42"/>
        <v>106053.96004645062</v>
      </c>
      <c r="Q86" s="2">
        <f t="shared" ca="1" si="43"/>
        <v>3493.4734920000246</v>
      </c>
      <c r="R86" s="11">
        <f t="shared" ca="1" si="38"/>
        <v>851738.47244975285</v>
      </c>
      <c r="S86" s="2"/>
      <c r="W86" s="5">
        <f t="shared" ca="1" si="39"/>
        <v>1.1316666666666697</v>
      </c>
      <c r="Y86" s="12">
        <f t="shared" ca="1" si="44"/>
        <v>-71000</v>
      </c>
      <c r="Z86" s="12">
        <f t="shared" ca="1" si="45"/>
        <v>-90112.838344282703</v>
      </c>
      <c r="AA86" s="2">
        <f t="shared" ca="1" si="46"/>
        <v>690625.63410547015</v>
      </c>
      <c r="AB86" s="2">
        <f t="shared" ca="1" si="40"/>
        <v>690625.63410547015</v>
      </c>
    </row>
    <row r="87" spans="4:28" x14ac:dyDescent="0.25">
      <c r="D87" s="4">
        <v>80</v>
      </c>
      <c r="E87" s="2">
        <f t="shared" ca="1" si="47"/>
        <v>847</v>
      </c>
      <c r="F87" s="5">
        <f t="shared" ca="1" si="30"/>
        <v>1.1800000000000068</v>
      </c>
      <c r="G87" s="2">
        <f t="shared" ca="1" si="31"/>
        <v>999.46000000000572</v>
      </c>
      <c r="H87" s="6">
        <f t="shared" ca="1" si="48"/>
        <v>56.000000000000014</v>
      </c>
      <c r="I87" s="5">
        <f t="shared" ca="1" si="32"/>
        <v>0.13333333333333139</v>
      </c>
      <c r="J87" s="13">
        <f t="shared" ca="1" si="33"/>
        <v>7</v>
      </c>
      <c r="K87" s="2">
        <f t="shared" ca="1" si="34"/>
        <v>6996.2200000000403</v>
      </c>
      <c r="L87" s="11">
        <f t="shared" ca="1" si="41"/>
        <v>2002235.016375005</v>
      </c>
      <c r="M87" s="2">
        <f t="shared" ca="1" si="35"/>
        <v>2364.7223600000139</v>
      </c>
      <c r="N87" s="2">
        <f t="shared" ca="1" si="36"/>
        <v>699.2440000000081</v>
      </c>
      <c r="O87" s="16">
        <f t="shared" ca="1" si="37"/>
        <v>418.14791200000479</v>
      </c>
      <c r="P87" s="11">
        <f t="shared" ca="1" si="42"/>
        <v>106472.10795845062</v>
      </c>
      <c r="Q87" s="2">
        <f t="shared" ca="1" si="43"/>
        <v>3063.9663600000222</v>
      </c>
      <c r="R87" s="11">
        <f t="shared" ca="1" si="38"/>
        <v>854802.43880975293</v>
      </c>
      <c r="S87" s="2"/>
      <c r="W87" s="5">
        <f t="shared" ca="1" si="39"/>
        <v>1.1333333333333364</v>
      </c>
      <c r="Y87" s="12">
        <f t="shared" ca="1" si="44"/>
        <v>-71000</v>
      </c>
      <c r="Z87" s="12">
        <f t="shared" ca="1" si="45"/>
        <v>-90112.838344282703</v>
      </c>
      <c r="AA87" s="2">
        <f t="shared" ca="1" si="46"/>
        <v>693689.60046547023</v>
      </c>
      <c r="AB87" s="2">
        <f t="shared" ca="1" si="40"/>
        <v>693689.60046547023</v>
      </c>
    </row>
    <row r="88" spans="4:28" x14ac:dyDescent="0.25">
      <c r="D88" s="4">
        <v>81</v>
      </c>
      <c r="E88" s="2">
        <f t="shared" ca="1" si="47"/>
        <v>847</v>
      </c>
      <c r="F88" s="5">
        <f t="shared" ca="1" si="30"/>
        <v>1.1822500000000069</v>
      </c>
      <c r="G88" s="2">
        <f t="shared" ca="1" si="31"/>
        <v>1001.3657500000058</v>
      </c>
      <c r="H88" s="6">
        <f t="shared" ca="1" si="48"/>
        <v>56.000000000000014</v>
      </c>
      <c r="I88" s="5">
        <f t="shared" ca="1" si="32"/>
        <v>0.12249999999999805</v>
      </c>
      <c r="J88" s="13">
        <f t="shared" ca="1" si="33"/>
        <v>6</v>
      </c>
      <c r="K88" s="2">
        <f t="shared" ca="1" si="34"/>
        <v>6008.1945000000351</v>
      </c>
      <c r="L88" s="11">
        <f t="shared" ca="1" si="41"/>
        <v>2008243.210875005</v>
      </c>
      <c r="M88" s="2">
        <f t="shared" ca="1" si="35"/>
        <v>2030.7697410000119</v>
      </c>
      <c r="N88" s="2">
        <f t="shared" ca="1" si="36"/>
        <v>601.63890000000708</v>
      </c>
      <c r="O88" s="16">
        <f t="shared" ca="1" si="37"/>
        <v>359.78006220000418</v>
      </c>
      <c r="P88" s="11">
        <f t="shared" ca="1" si="42"/>
        <v>106831.88802065063</v>
      </c>
      <c r="Q88" s="2">
        <f t="shared" ca="1" si="43"/>
        <v>2632.4086410000191</v>
      </c>
      <c r="R88" s="11">
        <f t="shared" ca="1" si="38"/>
        <v>857434.84745075298</v>
      </c>
      <c r="S88" s="2"/>
      <c r="W88" s="5">
        <f t="shared" ca="1" si="39"/>
        <v>1.1350000000000031</v>
      </c>
      <c r="Y88" s="12">
        <f t="shared" ca="1" si="44"/>
        <v>-71000</v>
      </c>
      <c r="Z88" s="12">
        <f t="shared" ca="1" si="45"/>
        <v>-90112.838344282703</v>
      </c>
      <c r="AA88" s="2">
        <f t="shared" ca="1" si="46"/>
        <v>696322.00910647027</v>
      </c>
      <c r="AB88" s="2">
        <f t="shared" ca="1" si="40"/>
        <v>696322.00910647027</v>
      </c>
    </row>
    <row r="89" spans="4:28" x14ac:dyDescent="0.25">
      <c r="D89" s="4">
        <v>82</v>
      </c>
      <c r="E89" s="2">
        <f t="shared" ca="1" si="47"/>
        <v>847</v>
      </c>
      <c r="F89" s="5">
        <f t="shared" ca="1" si="30"/>
        <v>1.184500000000007</v>
      </c>
      <c r="G89" s="2">
        <f t="shared" ca="1" si="31"/>
        <v>1003.271500000006</v>
      </c>
      <c r="H89" s="6">
        <f t="shared" ca="1" si="48"/>
        <v>56.000000000000014</v>
      </c>
      <c r="I89" s="5">
        <f t="shared" ca="1" si="32"/>
        <v>0.11166666666666472</v>
      </c>
      <c r="J89" s="13">
        <f t="shared" ca="1" si="33"/>
        <v>6</v>
      </c>
      <c r="K89" s="2">
        <f t="shared" ca="1" si="34"/>
        <v>6019.6290000000354</v>
      </c>
      <c r="L89" s="11">
        <f t="shared" ca="1" si="41"/>
        <v>2014262.839875005</v>
      </c>
      <c r="M89" s="2">
        <f t="shared" ca="1" si="35"/>
        <v>2034.6346020000121</v>
      </c>
      <c r="N89" s="2">
        <f t="shared" ca="1" si="36"/>
        <v>603.92580000000714</v>
      </c>
      <c r="O89" s="16">
        <f t="shared" ca="1" si="37"/>
        <v>361.14762840000424</v>
      </c>
      <c r="P89" s="11">
        <f t="shared" ca="1" si="42"/>
        <v>107193.03564905064</v>
      </c>
      <c r="Q89" s="2">
        <f t="shared" ca="1" si="43"/>
        <v>2638.5604020000192</v>
      </c>
      <c r="R89" s="11">
        <f t="shared" ca="1" si="38"/>
        <v>860073.40785275295</v>
      </c>
      <c r="S89" s="2"/>
      <c r="W89" s="5">
        <f t="shared" ca="1" si="39"/>
        <v>1.1366666666666698</v>
      </c>
      <c r="Y89" s="12">
        <f t="shared" ca="1" si="44"/>
        <v>-71000</v>
      </c>
      <c r="Z89" s="12">
        <f t="shared" ca="1" si="45"/>
        <v>-90112.838344282703</v>
      </c>
      <c r="AA89" s="2">
        <f t="shared" ca="1" si="46"/>
        <v>698960.56950847025</v>
      </c>
      <c r="AB89" s="2">
        <f t="shared" ca="1" si="40"/>
        <v>698960.56950847025</v>
      </c>
    </row>
    <row r="90" spans="4:28" x14ac:dyDescent="0.25">
      <c r="D90" s="4">
        <v>83</v>
      </c>
      <c r="E90" s="2">
        <f t="shared" ca="1" si="47"/>
        <v>847</v>
      </c>
      <c r="F90" s="5">
        <f t="shared" ca="1" si="30"/>
        <v>1.1867500000000071</v>
      </c>
      <c r="G90" s="2">
        <f t="shared" ca="1" si="31"/>
        <v>1005.177250000006</v>
      </c>
      <c r="H90" s="6">
        <f t="shared" ca="1" si="48"/>
        <v>56.000000000000014</v>
      </c>
      <c r="I90" s="5">
        <f t="shared" ca="1" si="32"/>
        <v>0.10083333333333139</v>
      </c>
      <c r="J90" s="13">
        <f t="shared" ca="1" si="33"/>
        <v>5</v>
      </c>
      <c r="K90" s="2">
        <f t="shared" ca="1" si="34"/>
        <v>5025.8862500000296</v>
      </c>
      <c r="L90" s="11">
        <f t="shared" ca="1" si="41"/>
        <v>2019288.7261250049</v>
      </c>
      <c r="M90" s="2">
        <f t="shared" ca="1" si="35"/>
        <v>1698.7495525000102</v>
      </c>
      <c r="N90" s="2">
        <f t="shared" ca="1" si="36"/>
        <v>505.17725000000593</v>
      </c>
      <c r="O90" s="16">
        <f t="shared" ca="1" si="37"/>
        <v>302.09599550000354</v>
      </c>
      <c r="P90" s="11">
        <f t="shared" ca="1" si="42"/>
        <v>107495.13164455064</v>
      </c>
      <c r="Q90" s="2">
        <f t="shared" ca="1" si="43"/>
        <v>2203.926802500016</v>
      </c>
      <c r="R90" s="11">
        <f t="shared" ca="1" si="38"/>
        <v>862277.33465525298</v>
      </c>
      <c r="S90" s="2"/>
      <c r="W90" s="5">
        <f t="shared" ca="1" si="39"/>
        <v>1.1383333333333365</v>
      </c>
      <c r="Y90" s="12">
        <f t="shared" ca="1" si="44"/>
        <v>-71000</v>
      </c>
      <c r="Z90" s="12">
        <f t="shared" ca="1" si="45"/>
        <v>-90112.838344282703</v>
      </c>
      <c r="AA90" s="2">
        <f t="shared" ca="1" si="46"/>
        <v>701164.49631097028</v>
      </c>
      <c r="AB90" s="2">
        <f t="shared" ca="1" si="40"/>
        <v>701164.49631097028</v>
      </c>
    </row>
    <row r="91" spans="4:28" x14ac:dyDescent="0.25">
      <c r="D91" s="4">
        <v>84</v>
      </c>
      <c r="E91" s="2">
        <f t="shared" ca="1" si="47"/>
        <v>847</v>
      </c>
      <c r="F91" s="5">
        <f t="shared" ca="1" si="30"/>
        <v>1.1890000000000072</v>
      </c>
      <c r="G91" s="2">
        <f t="shared" ca="1" si="31"/>
        <v>1007.0830000000061</v>
      </c>
      <c r="H91" s="6">
        <f t="shared" ca="1" si="48"/>
        <v>56.000000000000014</v>
      </c>
      <c r="I91" s="5">
        <f t="shared" ca="1" si="32"/>
        <v>8.9999999999998054E-2</v>
      </c>
      <c r="J91" s="13">
        <f t="shared" ca="1" si="33"/>
        <v>5</v>
      </c>
      <c r="K91" s="2">
        <f t="shared" ca="1" si="34"/>
        <v>5035.4150000000309</v>
      </c>
      <c r="L91" s="11">
        <f t="shared" ca="1" si="41"/>
        <v>2024324.141125005</v>
      </c>
      <c r="M91" s="2">
        <f t="shared" ca="1" si="35"/>
        <v>1701.9702700000105</v>
      </c>
      <c r="N91" s="2">
        <f t="shared" ca="1" si="36"/>
        <v>507.08300000000622</v>
      </c>
      <c r="O91" s="16">
        <f t="shared" ca="1" si="37"/>
        <v>303.2356340000037</v>
      </c>
      <c r="P91" s="11">
        <f t="shared" ca="1" si="42"/>
        <v>107798.36727855064</v>
      </c>
      <c r="Q91" s="2">
        <f t="shared" ca="1" si="43"/>
        <v>2209.0532700000167</v>
      </c>
      <c r="R91" s="11">
        <f t="shared" ca="1" si="38"/>
        <v>864486.38792525302</v>
      </c>
      <c r="S91" s="2"/>
      <c r="W91" s="5">
        <f t="shared" ca="1" si="39"/>
        <v>1.1400000000000032</v>
      </c>
      <c r="Y91" s="12">
        <f t="shared" ca="1" si="44"/>
        <v>-71000</v>
      </c>
      <c r="Z91" s="12">
        <f t="shared" ca="1" si="45"/>
        <v>-90112.838344282703</v>
      </c>
      <c r="AA91" s="2">
        <f t="shared" ca="1" si="46"/>
        <v>703373.54958097031</v>
      </c>
      <c r="AB91" s="2">
        <f t="shared" ca="1" si="40"/>
        <v>703373.54958097031</v>
      </c>
    </row>
    <row r="92" spans="4:28" x14ac:dyDescent="0.25">
      <c r="D92" s="4">
        <v>85</v>
      </c>
      <c r="E92" s="2">
        <f t="shared" ca="1" si="47"/>
        <v>847</v>
      </c>
      <c r="F92" s="5">
        <f t="shared" ca="1" si="30"/>
        <v>1.1912500000000072</v>
      </c>
      <c r="G92" s="2">
        <f t="shared" ca="1" si="31"/>
        <v>1008.9887500000061</v>
      </c>
      <c r="H92" s="6">
        <f t="shared" ca="1" si="48"/>
        <v>56.000000000000014</v>
      </c>
      <c r="I92" s="5">
        <f t="shared" ca="1" si="32"/>
        <v>7.916666666666472E-2</v>
      </c>
      <c r="J92" s="13">
        <f t="shared" ca="1" si="33"/>
        <v>4</v>
      </c>
      <c r="K92" s="2">
        <f t="shared" ca="1" si="34"/>
        <v>4035.9550000000245</v>
      </c>
      <c r="L92" s="11">
        <f t="shared" ca="1" si="41"/>
        <v>2028360.096125005</v>
      </c>
      <c r="M92" s="2">
        <f t="shared" ca="1" si="35"/>
        <v>1364.1527900000083</v>
      </c>
      <c r="N92" s="2">
        <f t="shared" ca="1" si="36"/>
        <v>407.19100000000492</v>
      </c>
      <c r="O92" s="16">
        <f t="shared" ca="1" si="37"/>
        <v>243.50021800000292</v>
      </c>
      <c r="P92" s="11">
        <f t="shared" ca="1" si="42"/>
        <v>108041.86749655064</v>
      </c>
      <c r="Q92" s="2">
        <f t="shared" ca="1" si="43"/>
        <v>1771.3437900000131</v>
      </c>
      <c r="R92" s="11">
        <f t="shared" ca="1" si="38"/>
        <v>866257.73171525297</v>
      </c>
      <c r="S92" s="2"/>
      <c r="W92" s="5">
        <f t="shared" ca="1" si="39"/>
        <v>1.1416666666666699</v>
      </c>
      <c r="Y92" s="12">
        <f t="shared" ca="1" si="44"/>
        <v>-71000</v>
      </c>
      <c r="Z92" s="12">
        <f t="shared" ca="1" si="45"/>
        <v>-90112.838344282703</v>
      </c>
      <c r="AA92" s="2">
        <f t="shared" ca="1" si="46"/>
        <v>705144.89337097027</v>
      </c>
      <c r="AB92" s="2">
        <f t="shared" ca="1" si="40"/>
        <v>705144.89337097027</v>
      </c>
    </row>
    <row r="93" spans="4:28" x14ac:dyDescent="0.25">
      <c r="D93" s="4">
        <v>86</v>
      </c>
      <c r="E93" s="2">
        <f t="shared" ca="1" si="47"/>
        <v>847</v>
      </c>
      <c r="F93" s="5">
        <f t="shared" ca="1" si="30"/>
        <v>1.1935000000000073</v>
      </c>
      <c r="G93" s="2">
        <f t="shared" ca="1" si="31"/>
        <v>1010.8945000000062</v>
      </c>
      <c r="H93" s="6">
        <f t="shared" ca="1" si="48"/>
        <v>56.000000000000014</v>
      </c>
      <c r="I93" s="5">
        <f t="shared" ca="1" si="32"/>
        <v>6.8333333333331386E-2</v>
      </c>
      <c r="J93" s="13">
        <f t="shared" ca="1" si="33"/>
        <v>3</v>
      </c>
      <c r="K93" s="2">
        <f t="shared" ca="1" si="34"/>
        <v>3032.6835000000187</v>
      </c>
      <c r="L93" s="11">
        <f t="shared" ca="1" si="41"/>
        <v>2031392.7796250051</v>
      </c>
      <c r="M93" s="2">
        <f t="shared" ca="1" si="35"/>
        <v>1025.0470230000064</v>
      </c>
      <c r="N93" s="2">
        <f t="shared" ca="1" si="36"/>
        <v>306.53670000000375</v>
      </c>
      <c r="O93" s="16">
        <f t="shared" ca="1" si="37"/>
        <v>183.30894660000223</v>
      </c>
      <c r="P93" s="11">
        <f t="shared" ca="1" si="42"/>
        <v>108225.17644315065</v>
      </c>
      <c r="Q93" s="2">
        <f t="shared" ca="1" si="43"/>
        <v>1331.5837230000102</v>
      </c>
      <c r="R93" s="11">
        <f t="shared" ca="1" si="38"/>
        <v>867589.31543825299</v>
      </c>
      <c r="S93" s="2"/>
      <c r="W93" s="5">
        <f t="shared" ca="1" si="39"/>
        <v>1.1433333333333366</v>
      </c>
      <c r="Y93" s="12">
        <f t="shared" ca="1" si="44"/>
        <v>-71000</v>
      </c>
      <c r="Z93" s="12">
        <f t="shared" ca="1" si="45"/>
        <v>-90112.838344282703</v>
      </c>
      <c r="AA93" s="2">
        <f t="shared" ca="1" si="46"/>
        <v>706476.47709397029</v>
      </c>
      <c r="AB93" s="2">
        <f t="shared" ca="1" si="40"/>
        <v>706476.47709397029</v>
      </c>
    </row>
    <row r="94" spans="4:28" x14ac:dyDescent="0.25">
      <c r="D94" s="4">
        <v>87</v>
      </c>
      <c r="E94" s="2">
        <f t="shared" ca="1" si="47"/>
        <v>847</v>
      </c>
      <c r="F94" s="5">
        <f t="shared" ca="1" si="30"/>
        <v>1.1957500000000074</v>
      </c>
      <c r="G94" s="2">
        <f t="shared" ca="1" si="31"/>
        <v>1012.8002500000063</v>
      </c>
      <c r="H94" s="6">
        <f t="shared" ca="1" si="48"/>
        <v>56.000000000000014</v>
      </c>
      <c r="I94" s="5">
        <f t="shared" ca="1" si="32"/>
        <v>5.7499999999998053E-2</v>
      </c>
      <c r="J94" s="13">
        <f t="shared" ca="1" si="33"/>
        <v>3</v>
      </c>
      <c r="K94" s="2">
        <f t="shared" ca="1" si="34"/>
        <v>3038.4007500000189</v>
      </c>
      <c r="L94" s="11">
        <f t="shared" ca="1" si="41"/>
        <v>2034431.1803750051</v>
      </c>
      <c r="M94" s="2">
        <f t="shared" ca="1" si="35"/>
        <v>1026.9794535000065</v>
      </c>
      <c r="N94" s="2">
        <f t="shared" ca="1" si="36"/>
        <v>307.68015000000378</v>
      </c>
      <c r="O94" s="16">
        <f t="shared" ca="1" si="37"/>
        <v>183.99272970000226</v>
      </c>
      <c r="P94" s="11">
        <f t="shared" ca="1" si="42"/>
        <v>108409.16917285064</v>
      </c>
      <c r="Q94" s="2">
        <f t="shared" ca="1" si="43"/>
        <v>1334.6596035000102</v>
      </c>
      <c r="R94" s="11">
        <f t="shared" ca="1" si="38"/>
        <v>868923.97504175303</v>
      </c>
      <c r="S94" s="2"/>
      <c r="W94" s="5">
        <f t="shared" ca="1" si="39"/>
        <v>1.1450000000000033</v>
      </c>
      <c r="Y94" s="12">
        <f t="shared" ca="1" si="44"/>
        <v>-71000</v>
      </c>
      <c r="Z94" s="12">
        <f t="shared" ca="1" si="45"/>
        <v>-90112.838344282703</v>
      </c>
      <c r="AA94" s="2">
        <f t="shared" ca="1" si="46"/>
        <v>707811.13669747033</v>
      </c>
      <c r="AB94" s="2">
        <f t="shared" ca="1" si="40"/>
        <v>707811.13669747033</v>
      </c>
    </row>
    <row r="95" spans="4:28" x14ac:dyDescent="0.25">
      <c r="D95" s="4">
        <v>88</v>
      </c>
      <c r="E95" s="2">
        <f t="shared" ca="1" si="47"/>
        <v>847</v>
      </c>
      <c r="F95" s="5">
        <f t="shared" ca="1" si="30"/>
        <v>1.1980000000000075</v>
      </c>
      <c r="G95" s="2">
        <f t="shared" ca="1" si="31"/>
        <v>1014.7060000000064</v>
      </c>
      <c r="H95" s="6">
        <f t="shared" ca="1" si="48"/>
        <v>56.000000000000014</v>
      </c>
      <c r="I95" s="5">
        <f t="shared" ca="1" si="32"/>
        <v>4.6666666666664719E-2</v>
      </c>
      <c r="J95" s="13">
        <f t="shared" ca="1" si="33"/>
        <v>2</v>
      </c>
      <c r="K95" s="2">
        <f t="shared" ca="1" si="34"/>
        <v>2029.4120000000128</v>
      </c>
      <c r="L95" s="11">
        <f t="shared" ca="1" si="41"/>
        <v>2036460.5923750051</v>
      </c>
      <c r="M95" s="2">
        <f t="shared" ca="1" si="35"/>
        <v>685.94125600000439</v>
      </c>
      <c r="N95" s="2">
        <f t="shared" ca="1" si="36"/>
        <v>205.88240000000258</v>
      </c>
      <c r="O95" s="16">
        <f t="shared" ca="1" si="37"/>
        <v>123.11767520000153</v>
      </c>
      <c r="P95" s="11">
        <f t="shared" ca="1" si="42"/>
        <v>108532.28684805064</v>
      </c>
      <c r="Q95" s="2">
        <f t="shared" ca="1" si="43"/>
        <v>891.82365600000696</v>
      </c>
      <c r="R95" s="11">
        <f t="shared" ca="1" si="38"/>
        <v>869815.79869775299</v>
      </c>
      <c r="S95" s="2"/>
      <c r="W95" s="5">
        <f t="shared" ca="1" si="39"/>
        <v>1.1466666666666701</v>
      </c>
      <c r="Y95" s="12">
        <f t="shared" ca="1" si="44"/>
        <v>-71000</v>
      </c>
      <c r="Z95" s="12">
        <f t="shared" ca="1" si="45"/>
        <v>-90112.838344282703</v>
      </c>
      <c r="AA95" s="2">
        <f t="shared" ca="1" si="46"/>
        <v>708702.96035347029</v>
      </c>
      <c r="AB95" s="2">
        <f t="shared" ca="1" si="40"/>
        <v>708702.96035347029</v>
      </c>
    </row>
    <row r="96" spans="4:28" x14ac:dyDescent="0.25">
      <c r="D96" s="4">
        <v>89</v>
      </c>
      <c r="E96" s="2">
        <f t="shared" ca="1" si="47"/>
        <v>847</v>
      </c>
      <c r="F96" s="5">
        <f t="shared" ca="1" si="30"/>
        <v>1.2002500000000076</v>
      </c>
      <c r="G96" s="2">
        <f t="shared" ca="1" si="31"/>
        <v>1016.6117500000064</v>
      </c>
      <c r="H96" s="6">
        <f t="shared" ca="1" si="48"/>
        <v>56.000000000000014</v>
      </c>
      <c r="I96" s="5">
        <f t="shared" ca="1" si="32"/>
        <v>3.5833333333331385E-2</v>
      </c>
      <c r="J96" s="13">
        <f t="shared" ca="1" si="33"/>
        <v>2</v>
      </c>
      <c r="K96" s="2">
        <f t="shared" ca="1" si="34"/>
        <v>2033.2235000000128</v>
      </c>
      <c r="L96" s="11">
        <f t="shared" ca="1" si="41"/>
        <v>2038493.8158750052</v>
      </c>
      <c r="M96" s="2">
        <f t="shared" ca="1" si="35"/>
        <v>687.22954300000436</v>
      </c>
      <c r="N96" s="2">
        <f t="shared" ca="1" si="36"/>
        <v>206.64470000000256</v>
      </c>
      <c r="O96" s="16">
        <f t="shared" ca="1" si="37"/>
        <v>123.57353060000153</v>
      </c>
      <c r="P96" s="11">
        <f t="shared" ca="1" si="42"/>
        <v>108655.86037865064</v>
      </c>
      <c r="Q96" s="2">
        <f t="shared" ca="1" si="43"/>
        <v>893.87424300000691</v>
      </c>
      <c r="R96" s="11">
        <f t="shared" ca="1" si="38"/>
        <v>870709.67294075305</v>
      </c>
      <c r="S96" s="2"/>
      <c r="W96" s="5">
        <f t="shared" ca="1" si="39"/>
        <v>1.1483333333333368</v>
      </c>
      <c r="Y96" s="12">
        <f t="shared" ca="1" si="44"/>
        <v>-71000</v>
      </c>
      <c r="Z96" s="12">
        <f t="shared" ca="1" si="45"/>
        <v>-90112.838344282703</v>
      </c>
      <c r="AA96" s="2">
        <f t="shared" ca="1" si="46"/>
        <v>709596.83459647035</v>
      </c>
      <c r="AB96" s="2">
        <f t="shared" ca="1" si="40"/>
        <v>709596.83459647035</v>
      </c>
    </row>
    <row r="97" spans="4:28" x14ac:dyDescent="0.25">
      <c r="D97" s="4">
        <v>90</v>
      </c>
      <c r="E97" s="2">
        <f t="shared" ca="1" si="47"/>
        <v>847</v>
      </c>
      <c r="F97" s="5">
        <f t="shared" ca="1" si="30"/>
        <v>1.2025000000000077</v>
      </c>
      <c r="G97" s="2">
        <f t="shared" ca="1" si="31"/>
        <v>1018.5175000000065</v>
      </c>
      <c r="H97" s="6">
        <f t="shared" ca="1" si="48"/>
        <v>56.000000000000014</v>
      </c>
      <c r="I97" s="5">
        <f t="shared" ca="1" si="32"/>
        <v>2.4999999999998052E-2</v>
      </c>
      <c r="J97" s="13">
        <f t="shared" ca="1" si="33"/>
        <v>1</v>
      </c>
      <c r="K97" s="2">
        <f t="shared" ca="1" si="34"/>
        <v>1018.5175000000065</v>
      </c>
      <c r="L97" s="11">
        <f t="shared" ca="1" si="41"/>
        <v>2039512.3333750053</v>
      </c>
      <c r="M97" s="2">
        <f t="shared" ca="1" si="35"/>
        <v>344.25891500000222</v>
      </c>
      <c r="N97" s="2">
        <f t="shared" ca="1" si="36"/>
        <v>103.70350000000131</v>
      </c>
      <c r="O97" s="16">
        <f t="shared" ca="1" si="37"/>
        <v>62.014693000000776</v>
      </c>
      <c r="P97" s="11">
        <f t="shared" ca="1" si="42"/>
        <v>108717.87507165065</v>
      </c>
      <c r="Q97" s="2">
        <f t="shared" ca="1" si="43"/>
        <v>447.96241500000355</v>
      </c>
      <c r="R97" s="11">
        <f t="shared" ca="1" si="38"/>
        <v>871157.63535575301</v>
      </c>
      <c r="S97" s="2"/>
      <c r="W97" s="5">
        <f t="shared" ca="1" si="39"/>
        <v>1.1500000000000035</v>
      </c>
      <c r="Y97" s="12">
        <f t="shared" ca="1" si="44"/>
        <v>-71000</v>
      </c>
      <c r="Z97" s="12">
        <f t="shared" ca="1" si="45"/>
        <v>-90112.838344282703</v>
      </c>
      <c r="AA97" s="2">
        <f t="shared" ca="1" si="46"/>
        <v>710044.79701147031</v>
      </c>
      <c r="AB97" s="2">
        <f t="shared" ca="1" si="40"/>
        <v>710044.79701147031</v>
      </c>
    </row>
    <row r="98" spans="4:28" x14ac:dyDescent="0.25">
      <c r="D98" s="4">
        <v>91</v>
      </c>
      <c r="E98" s="2">
        <f t="shared" ca="1" si="47"/>
        <v>847</v>
      </c>
      <c r="F98" s="5">
        <f t="shared" ca="1" si="30"/>
        <v>1.2047500000000078</v>
      </c>
      <c r="G98" s="2">
        <f t="shared" ca="1" si="31"/>
        <v>1020.4232500000065</v>
      </c>
      <c r="H98" s="6">
        <f t="shared" ca="1" si="48"/>
        <v>56.000000000000014</v>
      </c>
      <c r="I98" s="5">
        <f t="shared" ca="1" si="32"/>
        <v>1.4166666666664718E-2</v>
      </c>
      <c r="J98" s="13">
        <f t="shared" ca="1" si="33"/>
        <v>0</v>
      </c>
      <c r="K98" s="2">
        <f t="shared" ca="1" si="34"/>
        <v>0</v>
      </c>
      <c r="L98" s="11">
        <f t="shared" ca="1" si="41"/>
        <v>2039512.3333750053</v>
      </c>
      <c r="M98" s="2">
        <f t="shared" ca="1" si="35"/>
        <v>0</v>
      </c>
      <c r="N98" s="2">
        <f t="shared" ca="1" si="36"/>
        <v>0</v>
      </c>
      <c r="O98" s="16">
        <f t="shared" ca="1" si="37"/>
        <v>0</v>
      </c>
      <c r="P98" s="11">
        <f t="shared" ca="1" si="42"/>
        <v>108717.87507165065</v>
      </c>
      <c r="Q98" s="2">
        <f t="shared" ca="1" si="43"/>
        <v>0</v>
      </c>
      <c r="R98" s="11">
        <f t="shared" ca="1" si="38"/>
        <v>871157.63535575301</v>
      </c>
      <c r="S98" s="2"/>
      <c r="W98" s="5">
        <f t="shared" ca="1" si="39"/>
        <v>1.1516666666666702</v>
      </c>
      <c r="Y98" s="12">
        <f t="shared" ca="1" si="44"/>
        <v>-71000</v>
      </c>
      <c r="Z98" s="12">
        <f t="shared" ca="1" si="45"/>
        <v>-90112.838344282703</v>
      </c>
      <c r="AA98" s="2">
        <f t="shared" ca="1" si="46"/>
        <v>710044.79701147031</v>
      </c>
      <c r="AB98" s="2">
        <f t="shared" ca="1" si="40"/>
        <v>710044.79701147031</v>
      </c>
    </row>
    <row r="99" spans="4:28" x14ac:dyDescent="0.25">
      <c r="D99" s="4">
        <v>92</v>
      </c>
      <c r="E99" s="2">
        <f t="shared" ca="1" si="47"/>
        <v>847</v>
      </c>
      <c r="F99" s="5">
        <f t="shared" ca="1" si="30"/>
        <v>1.2070000000000078</v>
      </c>
      <c r="G99" s="2">
        <f t="shared" ca="1" si="31"/>
        <v>1022.3290000000067</v>
      </c>
      <c r="H99" s="6">
        <f t="shared" ca="1" si="48"/>
        <v>56.000000000000014</v>
      </c>
      <c r="I99" s="5">
        <f t="shared" ca="1" si="32"/>
        <v>3.3333333333313842E-3</v>
      </c>
      <c r="J99" s="13">
        <f t="shared" ca="1" si="33"/>
        <v>0</v>
      </c>
      <c r="K99" s="2">
        <f t="shared" ca="1" si="34"/>
        <v>0</v>
      </c>
      <c r="L99" s="11">
        <f t="shared" ca="1" si="41"/>
        <v>2039512.3333750053</v>
      </c>
      <c r="M99" s="2">
        <f t="shared" ca="1" si="35"/>
        <v>0</v>
      </c>
      <c r="N99" s="2">
        <f t="shared" ca="1" si="36"/>
        <v>0</v>
      </c>
      <c r="O99" s="16">
        <f t="shared" ca="1" si="37"/>
        <v>0</v>
      </c>
      <c r="P99" s="11">
        <f t="shared" ca="1" si="42"/>
        <v>108717.87507165065</v>
      </c>
      <c r="Q99" s="2">
        <f t="shared" ca="1" si="43"/>
        <v>0</v>
      </c>
      <c r="R99" s="11">
        <f t="shared" ca="1" si="38"/>
        <v>871157.63535575301</v>
      </c>
      <c r="S99" s="2"/>
      <c r="W99" s="5">
        <f t="shared" ca="1" si="39"/>
        <v>1.1533333333333369</v>
      </c>
      <c r="Y99" s="12">
        <f t="shared" ca="1" si="44"/>
        <v>-71000</v>
      </c>
      <c r="Z99" s="12">
        <f t="shared" ca="1" si="45"/>
        <v>-90112.838344282703</v>
      </c>
      <c r="AA99" s="2">
        <f t="shared" ca="1" si="46"/>
        <v>710044.79701147031</v>
      </c>
      <c r="AB99" s="2">
        <f t="shared" ca="1" si="40"/>
        <v>710044.79701147031</v>
      </c>
    </row>
    <row r="100" spans="4:28" x14ac:dyDescent="0.25">
      <c r="D100" s="4">
        <v>93</v>
      </c>
      <c r="E100" s="2">
        <f t="shared" ca="1" si="47"/>
        <v>847</v>
      </c>
      <c r="F100" s="5">
        <f t="shared" ca="1" si="30"/>
        <v>1.2092500000000079</v>
      </c>
      <c r="G100" s="2">
        <f t="shared" ca="1" si="31"/>
        <v>1024.2347500000067</v>
      </c>
      <c r="H100" s="6">
        <f t="shared" ca="1" si="48"/>
        <v>56.000000000000014</v>
      </c>
      <c r="I100" s="5">
        <f t="shared" ca="1" si="32"/>
        <v>-7.5000000000019496E-3</v>
      </c>
      <c r="J100" s="13">
        <f t="shared" ca="1" si="33"/>
        <v>0</v>
      </c>
      <c r="K100" s="2">
        <f t="shared" ca="1" si="34"/>
        <v>0</v>
      </c>
      <c r="L100" s="11">
        <f t="shared" ca="1" si="41"/>
        <v>2039512.3333750053</v>
      </c>
      <c r="M100" s="2">
        <f t="shared" ca="1" si="35"/>
        <v>0</v>
      </c>
      <c r="N100" s="2">
        <f t="shared" ca="1" si="36"/>
        <v>0</v>
      </c>
      <c r="O100" s="16">
        <f t="shared" ca="1" si="37"/>
        <v>0</v>
      </c>
      <c r="P100" s="11">
        <f t="shared" ca="1" si="42"/>
        <v>108717.87507165065</v>
      </c>
      <c r="Q100" s="2">
        <f t="shared" ca="1" si="43"/>
        <v>0</v>
      </c>
      <c r="R100" s="11">
        <f t="shared" ca="1" si="38"/>
        <v>871157.63535575301</v>
      </c>
      <c r="S100" s="2"/>
      <c r="W100" s="5">
        <f t="shared" ca="1" si="39"/>
        <v>1.1550000000000036</v>
      </c>
      <c r="Y100" s="12">
        <f t="shared" ca="1" si="44"/>
        <v>-71000</v>
      </c>
      <c r="Z100" s="12">
        <f t="shared" ca="1" si="45"/>
        <v>-90112.838344282703</v>
      </c>
      <c r="AA100" s="2">
        <f t="shared" ca="1" si="46"/>
        <v>710044.79701147031</v>
      </c>
      <c r="AB100" s="2">
        <f t="shared" ca="1" si="40"/>
        <v>710044.79701147031</v>
      </c>
    </row>
    <row r="101" spans="4:28" x14ac:dyDescent="0.25">
      <c r="D101" s="4">
        <v>94</v>
      </c>
      <c r="E101" s="2">
        <f t="shared" ca="1" si="47"/>
        <v>847</v>
      </c>
      <c r="F101" s="5">
        <f t="shared" ca="1" si="30"/>
        <v>1.211500000000008</v>
      </c>
      <c r="G101" s="2">
        <f t="shared" ca="1" si="31"/>
        <v>1026.1405000000068</v>
      </c>
      <c r="H101" s="6">
        <f t="shared" ca="1" si="48"/>
        <v>56.000000000000014</v>
      </c>
      <c r="I101" s="5">
        <f t="shared" ca="1" si="32"/>
        <v>-1.8333333333335283E-2</v>
      </c>
      <c r="J101" s="13">
        <f t="shared" ca="1" si="33"/>
        <v>0</v>
      </c>
      <c r="K101" s="2">
        <f t="shared" ca="1" si="34"/>
        <v>0</v>
      </c>
      <c r="L101" s="11">
        <f t="shared" ca="1" si="41"/>
        <v>2039512.3333750053</v>
      </c>
      <c r="M101" s="2">
        <f t="shared" ca="1" si="35"/>
        <v>0</v>
      </c>
      <c r="N101" s="2">
        <f t="shared" ca="1" si="36"/>
        <v>0</v>
      </c>
      <c r="O101" s="16">
        <f t="shared" ca="1" si="37"/>
        <v>0</v>
      </c>
      <c r="P101" s="11">
        <f t="shared" ca="1" si="42"/>
        <v>108717.87507165065</v>
      </c>
      <c r="Q101" s="2">
        <f t="shared" ca="1" si="43"/>
        <v>0</v>
      </c>
      <c r="R101" s="11">
        <f t="shared" ca="1" si="38"/>
        <v>871157.63535575301</v>
      </c>
      <c r="S101" s="2"/>
      <c r="W101" s="5">
        <f t="shared" ca="1" si="39"/>
        <v>1.1566666666666703</v>
      </c>
      <c r="Y101" s="12">
        <f t="shared" ca="1" si="44"/>
        <v>-71000</v>
      </c>
      <c r="Z101" s="12">
        <f t="shared" ca="1" si="45"/>
        <v>-90112.838344282703</v>
      </c>
      <c r="AA101" s="2">
        <f t="shared" ca="1" si="46"/>
        <v>710044.79701147031</v>
      </c>
      <c r="AB101" s="2">
        <f t="shared" ca="1" si="40"/>
        <v>710044.79701147031</v>
      </c>
    </row>
    <row r="102" spans="4:28" x14ac:dyDescent="0.25">
      <c r="D102" s="4">
        <v>95</v>
      </c>
      <c r="E102" s="2">
        <f t="shared" ca="1" si="47"/>
        <v>847</v>
      </c>
      <c r="F102" s="5">
        <f t="shared" ca="1" si="30"/>
        <v>1.2137500000000081</v>
      </c>
      <c r="G102" s="2">
        <f t="shared" ca="1" si="31"/>
        <v>1028.0462500000069</v>
      </c>
      <c r="H102" s="6">
        <f t="shared" ca="1" si="48"/>
        <v>56.000000000000014</v>
      </c>
      <c r="I102" s="5">
        <f t="shared" ca="1" si="32"/>
        <v>-2.9166666666668617E-2</v>
      </c>
      <c r="J102" s="13">
        <f t="shared" ca="1" si="33"/>
        <v>0</v>
      </c>
      <c r="K102" s="2">
        <f t="shared" ca="1" si="34"/>
        <v>0</v>
      </c>
      <c r="L102" s="11">
        <f t="shared" ca="1" si="41"/>
        <v>2039512.3333750053</v>
      </c>
      <c r="M102" s="2">
        <f t="shared" ca="1" si="35"/>
        <v>0</v>
      </c>
      <c r="N102" s="2">
        <f t="shared" ca="1" si="36"/>
        <v>0</v>
      </c>
      <c r="O102" s="16">
        <f t="shared" ca="1" si="37"/>
        <v>0</v>
      </c>
      <c r="P102" s="11">
        <f t="shared" ca="1" si="42"/>
        <v>108717.87507165065</v>
      </c>
      <c r="Q102" s="2">
        <f t="shared" ca="1" si="43"/>
        <v>0</v>
      </c>
      <c r="R102" s="11">
        <f t="shared" ca="1" si="38"/>
        <v>871157.63535575301</v>
      </c>
      <c r="S102" s="2"/>
      <c r="W102" s="5">
        <f t="shared" ca="1" si="39"/>
        <v>1.158333333333337</v>
      </c>
      <c r="Y102" s="12">
        <f t="shared" ca="1" si="44"/>
        <v>-71000</v>
      </c>
      <c r="Z102" s="12">
        <f t="shared" ca="1" si="45"/>
        <v>-90112.838344282703</v>
      </c>
      <c r="AA102" s="2">
        <f t="shared" ca="1" si="46"/>
        <v>710044.79701147031</v>
      </c>
      <c r="AB102" s="2">
        <f t="shared" ca="1" si="40"/>
        <v>710044.79701147031</v>
      </c>
    </row>
    <row r="103" spans="4:28" x14ac:dyDescent="0.25">
      <c r="D103" s="4">
        <v>96</v>
      </c>
      <c r="E103" s="2">
        <f t="shared" ca="1" si="47"/>
        <v>847</v>
      </c>
      <c r="F103" s="5">
        <f t="shared" ca="1" si="30"/>
        <v>1.2160000000000082</v>
      </c>
      <c r="G103" s="2">
        <f t="shared" ca="1" si="31"/>
        <v>1029.952000000007</v>
      </c>
      <c r="H103" s="6">
        <f t="shared" ca="1" si="48"/>
        <v>56.000000000000014</v>
      </c>
      <c r="I103" s="5">
        <f t="shared" ca="1" si="32"/>
        <v>-4.0000000000001951E-2</v>
      </c>
      <c r="J103" s="13">
        <f t="shared" ca="1" si="33"/>
        <v>0</v>
      </c>
      <c r="K103" s="2">
        <f t="shared" ca="1" si="34"/>
        <v>0</v>
      </c>
      <c r="L103" s="11">
        <f t="shared" ca="1" si="41"/>
        <v>2039512.3333750053</v>
      </c>
      <c r="M103" s="2">
        <f t="shared" ca="1" si="35"/>
        <v>0</v>
      </c>
      <c r="N103" s="2">
        <f t="shared" ca="1" si="36"/>
        <v>0</v>
      </c>
      <c r="O103" s="16">
        <f t="shared" ca="1" si="37"/>
        <v>0</v>
      </c>
      <c r="P103" s="11">
        <f t="shared" ca="1" si="42"/>
        <v>108717.87507165065</v>
      </c>
      <c r="Q103" s="2">
        <f t="shared" ca="1" si="43"/>
        <v>0</v>
      </c>
      <c r="R103" s="11">
        <f t="shared" ca="1" si="38"/>
        <v>871157.63535575301</v>
      </c>
      <c r="S103" s="2"/>
      <c r="W103" s="5">
        <f t="shared" ca="1" si="39"/>
        <v>1.1600000000000037</v>
      </c>
      <c r="Y103" s="12">
        <f t="shared" ca="1" si="44"/>
        <v>-71000</v>
      </c>
      <c r="Z103" s="12">
        <f t="shared" ca="1" si="45"/>
        <v>-90112.838344282703</v>
      </c>
      <c r="AA103" s="2">
        <f t="shared" ca="1" si="46"/>
        <v>710044.79701147031</v>
      </c>
      <c r="AB103" s="2">
        <f t="shared" ca="1" si="40"/>
        <v>710044.79701147031</v>
      </c>
    </row>
    <row r="104" spans="4:28" x14ac:dyDescent="0.25">
      <c r="D104" s="4">
        <v>97</v>
      </c>
      <c r="E104" s="2">
        <f t="shared" ca="1" si="47"/>
        <v>847</v>
      </c>
      <c r="F104" s="5">
        <f t="shared" ref="F104:F121" ca="1" si="49">F103+$B$10/12</f>
        <v>1.2182500000000083</v>
      </c>
      <c r="G104" s="2">
        <f t="shared" ca="1" si="31"/>
        <v>1031.8577500000069</v>
      </c>
      <c r="H104" s="6">
        <f t="shared" ca="1" si="48"/>
        <v>56.000000000000014</v>
      </c>
      <c r="I104" s="5">
        <f t="shared" ref="I104:I121" ca="1" si="50">I103-$B$12/12</f>
        <v>-5.0833333333335284E-2</v>
      </c>
      <c r="J104" s="13">
        <f t="shared" ca="1" si="33"/>
        <v>0</v>
      </c>
      <c r="K104" s="2">
        <f t="shared" ca="1" si="34"/>
        <v>0</v>
      </c>
      <c r="L104" s="11">
        <f t="shared" ca="1" si="41"/>
        <v>2039512.3333750053</v>
      </c>
      <c r="M104" s="2">
        <f t="shared" ca="1" si="35"/>
        <v>0</v>
      </c>
      <c r="N104" s="2">
        <f t="shared" ca="1" si="36"/>
        <v>0</v>
      </c>
      <c r="O104" s="16">
        <f t="shared" ca="1" si="37"/>
        <v>0</v>
      </c>
      <c r="P104" s="11">
        <f t="shared" ca="1" si="42"/>
        <v>108717.87507165065</v>
      </c>
      <c r="Q104" s="2">
        <f t="shared" ca="1" si="43"/>
        <v>0</v>
      </c>
      <c r="R104" s="11">
        <f t="shared" ca="1" si="38"/>
        <v>871157.63535575301</v>
      </c>
      <c r="S104" s="2"/>
      <c r="W104" s="5">
        <f t="shared" ca="1" si="39"/>
        <v>1.1616666666666704</v>
      </c>
      <c r="Y104" s="12">
        <f t="shared" ca="1" si="44"/>
        <v>-71000</v>
      </c>
      <c r="Z104" s="12">
        <f t="shared" ca="1" si="45"/>
        <v>-90112.838344282703</v>
      </c>
      <c r="AA104" s="2">
        <f t="shared" ca="1" si="46"/>
        <v>710044.79701147031</v>
      </c>
      <c r="AB104" s="2">
        <f t="shared" ref="AB104:AB121" ca="1" si="51">AA104/POWER(1+$B$13/12,D104)</f>
        <v>710044.79701147031</v>
      </c>
    </row>
    <row r="105" spans="4:28" x14ac:dyDescent="0.25">
      <c r="D105" s="4">
        <v>98</v>
      </c>
      <c r="E105" s="2">
        <f t="shared" ca="1" si="47"/>
        <v>847</v>
      </c>
      <c r="F105" s="5">
        <f t="shared" ca="1" si="49"/>
        <v>1.2205000000000084</v>
      </c>
      <c r="G105" s="2">
        <f t="shared" ca="1" si="31"/>
        <v>1033.7635000000071</v>
      </c>
      <c r="H105" s="6">
        <f t="shared" ca="1" si="48"/>
        <v>56.000000000000014</v>
      </c>
      <c r="I105" s="5">
        <f t="shared" ca="1" si="50"/>
        <v>-6.1666666666668618E-2</v>
      </c>
      <c r="J105" s="13">
        <f t="shared" ca="1" si="33"/>
        <v>0</v>
      </c>
      <c r="K105" s="2">
        <f t="shared" ca="1" si="34"/>
        <v>0</v>
      </c>
      <c r="L105" s="11">
        <f t="shared" ca="1" si="41"/>
        <v>2039512.3333750053</v>
      </c>
      <c r="M105" s="2">
        <f t="shared" ca="1" si="35"/>
        <v>0</v>
      </c>
      <c r="N105" s="2">
        <f t="shared" ca="1" si="36"/>
        <v>0</v>
      </c>
      <c r="O105" s="16">
        <f t="shared" ca="1" si="37"/>
        <v>0</v>
      </c>
      <c r="P105" s="11">
        <f t="shared" ca="1" si="42"/>
        <v>108717.87507165065</v>
      </c>
      <c r="Q105" s="2">
        <f t="shared" ca="1" si="43"/>
        <v>0</v>
      </c>
      <c r="R105" s="11">
        <f t="shared" ca="1" si="38"/>
        <v>871157.63535575301</v>
      </c>
      <c r="S105" s="2"/>
      <c r="W105" s="5">
        <f t="shared" ca="1" si="39"/>
        <v>1.1633333333333371</v>
      </c>
      <c r="Y105" s="12">
        <f t="shared" ca="1" si="44"/>
        <v>-71000</v>
      </c>
      <c r="Z105" s="12">
        <f t="shared" ca="1" si="45"/>
        <v>-90112.838344282703</v>
      </c>
      <c r="AA105" s="2">
        <f t="shared" ca="1" si="46"/>
        <v>710044.79701147031</v>
      </c>
      <c r="AB105" s="2">
        <f t="shared" ca="1" si="51"/>
        <v>710044.79701147031</v>
      </c>
    </row>
    <row r="106" spans="4:28" x14ac:dyDescent="0.25">
      <c r="D106" s="4">
        <v>99</v>
      </c>
      <c r="E106" s="2">
        <f t="shared" ca="1" si="47"/>
        <v>847</v>
      </c>
      <c r="F106" s="5">
        <f t="shared" ca="1" si="49"/>
        <v>1.2227500000000084</v>
      </c>
      <c r="G106" s="2">
        <f t="shared" ca="1" si="31"/>
        <v>1035.6692500000072</v>
      </c>
      <c r="H106" s="6">
        <f t="shared" ca="1" si="48"/>
        <v>56.000000000000014</v>
      </c>
      <c r="I106" s="5">
        <f t="shared" ca="1" si="50"/>
        <v>-7.2500000000001952E-2</v>
      </c>
      <c r="J106" s="13">
        <f t="shared" ca="1" si="33"/>
        <v>0</v>
      </c>
      <c r="K106" s="2">
        <f t="shared" ca="1" si="34"/>
        <v>0</v>
      </c>
      <c r="L106" s="11">
        <f t="shared" ca="1" si="41"/>
        <v>2039512.3333750053</v>
      </c>
      <c r="M106" s="2">
        <f t="shared" ca="1" si="35"/>
        <v>0</v>
      </c>
      <c r="N106" s="2">
        <f t="shared" ca="1" si="36"/>
        <v>0</v>
      </c>
      <c r="O106" s="16">
        <f t="shared" ca="1" si="37"/>
        <v>0</v>
      </c>
      <c r="P106" s="11">
        <f t="shared" ca="1" si="42"/>
        <v>108717.87507165065</v>
      </c>
      <c r="Q106" s="2">
        <f t="shared" ca="1" si="43"/>
        <v>0</v>
      </c>
      <c r="R106" s="11">
        <f t="shared" ca="1" si="38"/>
        <v>871157.63535575301</v>
      </c>
      <c r="S106" s="2"/>
      <c r="W106" s="5">
        <f t="shared" ca="1" si="39"/>
        <v>1.1650000000000038</v>
      </c>
      <c r="Y106" s="12">
        <f t="shared" ca="1" si="44"/>
        <v>-71000</v>
      </c>
      <c r="Z106" s="12">
        <f t="shared" ca="1" si="45"/>
        <v>-90112.838344282703</v>
      </c>
      <c r="AA106" s="2">
        <f t="shared" ca="1" si="46"/>
        <v>710044.79701147031</v>
      </c>
      <c r="AB106" s="2">
        <f t="shared" ca="1" si="51"/>
        <v>710044.79701147031</v>
      </c>
    </row>
    <row r="107" spans="4:28" x14ac:dyDescent="0.25">
      <c r="D107" s="4">
        <v>100</v>
      </c>
      <c r="E107" s="2">
        <f t="shared" ca="1" si="47"/>
        <v>847</v>
      </c>
      <c r="F107" s="5">
        <f t="shared" ca="1" si="49"/>
        <v>1.2250000000000085</v>
      </c>
      <c r="G107" s="2">
        <f t="shared" ca="1" si="31"/>
        <v>1037.5750000000073</v>
      </c>
      <c r="H107" s="6">
        <f t="shared" ca="1" si="48"/>
        <v>56.000000000000014</v>
      </c>
      <c r="I107" s="5">
        <f t="shared" ca="1" si="50"/>
        <v>-8.3333333333335285E-2</v>
      </c>
      <c r="J107" s="13">
        <f t="shared" ca="1" si="33"/>
        <v>0</v>
      </c>
      <c r="K107" s="2">
        <f t="shared" ca="1" si="34"/>
        <v>0</v>
      </c>
      <c r="L107" s="11">
        <f t="shared" ca="1" si="41"/>
        <v>2039512.3333750053</v>
      </c>
      <c r="M107" s="2">
        <f t="shared" ca="1" si="35"/>
        <v>0</v>
      </c>
      <c r="N107" s="2">
        <f t="shared" ca="1" si="36"/>
        <v>0</v>
      </c>
      <c r="O107" s="16">
        <f t="shared" ca="1" si="37"/>
        <v>0</v>
      </c>
      <c r="P107" s="11">
        <f t="shared" ca="1" si="42"/>
        <v>108717.87507165065</v>
      </c>
      <c r="Q107" s="2">
        <f t="shared" ca="1" si="43"/>
        <v>0</v>
      </c>
      <c r="R107" s="11">
        <f t="shared" ca="1" si="38"/>
        <v>871157.63535575301</v>
      </c>
      <c r="S107" s="2"/>
      <c r="W107" s="5">
        <f t="shared" ca="1" si="39"/>
        <v>1.1666666666666705</v>
      </c>
      <c r="Y107" s="12">
        <f t="shared" ca="1" si="44"/>
        <v>-71000</v>
      </c>
      <c r="Z107" s="12">
        <f t="shared" ca="1" si="45"/>
        <v>-90112.838344282703</v>
      </c>
      <c r="AA107" s="2">
        <f t="shared" ca="1" si="46"/>
        <v>710044.79701147031</v>
      </c>
      <c r="AB107" s="2">
        <f t="shared" ca="1" si="51"/>
        <v>710044.79701147031</v>
      </c>
    </row>
    <row r="108" spans="4:28" x14ac:dyDescent="0.25">
      <c r="D108" s="4">
        <v>101</v>
      </c>
      <c r="E108" s="2">
        <f t="shared" ca="1" si="47"/>
        <v>847</v>
      </c>
      <c r="F108" s="5">
        <f t="shared" ca="1" si="49"/>
        <v>1.2272500000000086</v>
      </c>
      <c r="G108" s="2">
        <f t="shared" ca="1" si="31"/>
        <v>1039.4807500000072</v>
      </c>
      <c r="H108" s="6">
        <f t="shared" ca="1" si="48"/>
        <v>56.000000000000014</v>
      </c>
      <c r="I108" s="5">
        <f t="shared" ca="1" si="50"/>
        <v>-9.4166666666668619E-2</v>
      </c>
      <c r="J108" s="13">
        <f t="shared" ca="1" si="33"/>
        <v>0</v>
      </c>
      <c r="K108" s="2">
        <f t="shared" ca="1" si="34"/>
        <v>0</v>
      </c>
      <c r="L108" s="11">
        <f t="shared" ca="1" si="41"/>
        <v>2039512.3333750053</v>
      </c>
      <c r="M108" s="2">
        <f t="shared" ca="1" si="35"/>
        <v>0</v>
      </c>
      <c r="N108" s="2">
        <f t="shared" ca="1" si="36"/>
        <v>0</v>
      </c>
      <c r="O108" s="16">
        <f t="shared" ca="1" si="37"/>
        <v>0</v>
      </c>
      <c r="P108" s="11">
        <f t="shared" ca="1" si="42"/>
        <v>108717.87507165065</v>
      </c>
      <c r="Q108" s="2">
        <f t="shared" ca="1" si="43"/>
        <v>0</v>
      </c>
      <c r="R108" s="11">
        <f t="shared" ca="1" si="38"/>
        <v>871157.63535575301</v>
      </c>
      <c r="W108" s="5">
        <f t="shared" ca="1" si="39"/>
        <v>1.1683333333333372</v>
      </c>
      <c r="Y108" s="12">
        <f t="shared" ca="1" si="44"/>
        <v>-71000</v>
      </c>
      <c r="Z108" s="12">
        <f t="shared" ca="1" si="45"/>
        <v>-90112.838344282703</v>
      </c>
      <c r="AA108" s="2">
        <f t="shared" ca="1" si="46"/>
        <v>710044.79701147031</v>
      </c>
      <c r="AB108" s="2">
        <f t="shared" ca="1" si="51"/>
        <v>710044.79701147031</v>
      </c>
    </row>
    <row r="109" spans="4:28" x14ac:dyDescent="0.25">
      <c r="D109" s="4">
        <v>102</v>
      </c>
      <c r="E109" s="2">
        <f t="shared" ca="1" si="47"/>
        <v>847</v>
      </c>
      <c r="F109" s="5">
        <f t="shared" ca="1" si="49"/>
        <v>1.2295000000000087</v>
      </c>
      <c r="G109" s="2">
        <f t="shared" ca="1" si="31"/>
        <v>1041.3865000000073</v>
      </c>
      <c r="H109" s="6">
        <f t="shared" ca="1" si="48"/>
        <v>56.000000000000014</v>
      </c>
      <c r="I109" s="5">
        <f t="shared" ca="1" si="50"/>
        <v>-0.10500000000000195</v>
      </c>
      <c r="J109" s="13">
        <f t="shared" ca="1" si="33"/>
        <v>0</v>
      </c>
      <c r="K109" s="2">
        <f t="shared" ca="1" si="34"/>
        <v>0</v>
      </c>
      <c r="L109" s="11">
        <f t="shared" ca="1" si="41"/>
        <v>2039512.3333750053</v>
      </c>
      <c r="M109" s="2">
        <f t="shared" ca="1" si="35"/>
        <v>0</v>
      </c>
      <c r="N109" s="2">
        <f t="shared" ca="1" si="36"/>
        <v>0</v>
      </c>
      <c r="O109" s="16">
        <f t="shared" ca="1" si="37"/>
        <v>0</v>
      </c>
      <c r="P109" s="11">
        <f t="shared" ca="1" si="42"/>
        <v>108717.87507165065</v>
      </c>
      <c r="Q109" s="2">
        <f t="shared" ca="1" si="43"/>
        <v>0</v>
      </c>
      <c r="R109" s="11">
        <f t="shared" ca="1" si="38"/>
        <v>871157.63535575301</v>
      </c>
      <c r="W109" s="5">
        <f t="shared" ca="1" si="39"/>
        <v>1.1700000000000039</v>
      </c>
      <c r="Y109" s="12">
        <f t="shared" ca="1" si="44"/>
        <v>-71000</v>
      </c>
      <c r="Z109" s="12">
        <f t="shared" ca="1" si="45"/>
        <v>-90112.838344282703</v>
      </c>
      <c r="AA109" s="2">
        <f t="shared" ca="1" si="46"/>
        <v>710044.79701147031</v>
      </c>
      <c r="AB109" s="2">
        <f t="shared" ca="1" si="51"/>
        <v>710044.79701147031</v>
      </c>
    </row>
    <row r="110" spans="4:28" x14ac:dyDescent="0.25">
      <c r="D110" s="4">
        <v>103</v>
      </c>
      <c r="E110" s="2">
        <f t="shared" ca="1" si="47"/>
        <v>847</v>
      </c>
      <c r="F110" s="5">
        <f t="shared" ca="1" si="49"/>
        <v>1.2317500000000088</v>
      </c>
      <c r="G110" s="2">
        <f t="shared" ca="1" si="31"/>
        <v>1043.2922500000075</v>
      </c>
      <c r="H110" s="6">
        <f t="shared" ca="1" si="48"/>
        <v>56.000000000000014</v>
      </c>
      <c r="I110" s="5">
        <f t="shared" ca="1" si="50"/>
        <v>-0.11583333333333529</v>
      </c>
      <c r="J110" s="13">
        <f t="shared" ca="1" si="33"/>
        <v>0</v>
      </c>
      <c r="K110" s="2">
        <f t="shared" ca="1" si="34"/>
        <v>0</v>
      </c>
      <c r="L110" s="11">
        <f t="shared" ca="1" si="41"/>
        <v>2039512.3333750053</v>
      </c>
      <c r="M110" s="2">
        <f t="shared" ca="1" si="35"/>
        <v>0</v>
      </c>
      <c r="N110" s="2">
        <f t="shared" ca="1" si="36"/>
        <v>0</v>
      </c>
      <c r="O110" s="16">
        <f t="shared" ca="1" si="37"/>
        <v>0</v>
      </c>
      <c r="P110" s="11">
        <f t="shared" ca="1" si="42"/>
        <v>108717.87507165065</v>
      </c>
      <c r="Q110" s="2">
        <f t="shared" ca="1" si="43"/>
        <v>0</v>
      </c>
      <c r="R110" s="11">
        <f t="shared" ca="1" si="38"/>
        <v>871157.63535575301</v>
      </c>
      <c r="W110" s="5">
        <f t="shared" ca="1" si="39"/>
        <v>1.1716666666666706</v>
      </c>
      <c r="Y110" s="12">
        <f t="shared" ca="1" si="44"/>
        <v>-71000</v>
      </c>
      <c r="Z110" s="12">
        <f t="shared" ca="1" si="45"/>
        <v>-90112.838344282703</v>
      </c>
      <c r="AA110" s="2">
        <f t="shared" ca="1" si="46"/>
        <v>710044.79701147031</v>
      </c>
      <c r="AB110" s="2">
        <f t="shared" ca="1" si="51"/>
        <v>710044.79701147031</v>
      </c>
    </row>
    <row r="111" spans="4:28" x14ac:dyDescent="0.25">
      <c r="D111" s="4">
        <v>104</v>
      </c>
      <c r="E111" s="2">
        <f t="shared" ca="1" si="47"/>
        <v>847</v>
      </c>
      <c r="F111" s="5">
        <f t="shared" ca="1" si="49"/>
        <v>1.2340000000000089</v>
      </c>
      <c r="G111" s="2">
        <f t="shared" ca="1" si="31"/>
        <v>1045.1980000000076</v>
      </c>
      <c r="H111" s="6">
        <f t="shared" ca="1" si="48"/>
        <v>56.000000000000014</v>
      </c>
      <c r="I111" s="5">
        <f t="shared" ca="1" si="50"/>
        <v>-0.12666666666666862</v>
      </c>
      <c r="J111" s="13">
        <f t="shared" ca="1" si="33"/>
        <v>0</v>
      </c>
      <c r="K111" s="2">
        <f t="shared" ca="1" si="34"/>
        <v>0</v>
      </c>
      <c r="L111" s="11">
        <f t="shared" ca="1" si="41"/>
        <v>2039512.3333750053</v>
      </c>
      <c r="M111" s="2">
        <f t="shared" ca="1" si="35"/>
        <v>0</v>
      </c>
      <c r="N111" s="2">
        <f t="shared" ca="1" si="36"/>
        <v>0</v>
      </c>
      <c r="O111" s="16">
        <f t="shared" ca="1" si="37"/>
        <v>0</v>
      </c>
      <c r="P111" s="11">
        <f t="shared" ca="1" si="42"/>
        <v>108717.87507165065</v>
      </c>
      <c r="Q111" s="2">
        <f t="shared" ca="1" si="43"/>
        <v>0</v>
      </c>
      <c r="R111" s="11">
        <f t="shared" ca="1" si="38"/>
        <v>871157.63535575301</v>
      </c>
      <c r="W111" s="5">
        <f t="shared" ca="1" si="39"/>
        <v>1.1733333333333373</v>
      </c>
      <c r="Y111" s="12">
        <f t="shared" ca="1" si="44"/>
        <v>-71000</v>
      </c>
      <c r="Z111" s="12">
        <f t="shared" ca="1" si="45"/>
        <v>-90112.838344282703</v>
      </c>
      <c r="AA111" s="2">
        <f t="shared" ca="1" si="46"/>
        <v>710044.79701147031</v>
      </c>
      <c r="AB111" s="2">
        <f t="shared" ca="1" si="51"/>
        <v>710044.79701147031</v>
      </c>
    </row>
    <row r="112" spans="4:28" x14ac:dyDescent="0.25">
      <c r="D112" s="4">
        <v>105</v>
      </c>
      <c r="E112" s="2">
        <f t="shared" ca="1" si="47"/>
        <v>847</v>
      </c>
      <c r="F112" s="5">
        <f t="shared" ca="1" si="49"/>
        <v>1.236250000000009</v>
      </c>
      <c r="G112" s="2">
        <f t="shared" ca="1" si="31"/>
        <v>1047.1037500000075</v>
      </c>
      <c r="H112" s="6">
        <f t="shared" ca="1" si="48"/>
        <v>56.000000000000014</v>
      </c>
      <c r="I112" s="5">
        <f t="shared" ca="1" si="50"/>
        <v>-0.13750000000000195</v>
      </c>
      <c r="J112" s="13">
        <f t="shared" ca="1" si="33"/>
        <v>0</v>
      </c>
      <c r="K112" s="2">
        <f t="shared" ca="1" si="34"/>
        <v>0</v>
      </c>
      <c r="L112" s="11">
        <f t="shared" ca="1" si="41"/>
        <v>2039512.3333750053</v>
      </c>
      <c r="M112" s="2">
        <f t="shared" ca="1" si="35"/>
        <v>0</v>
      </c>
      <c r="N112" s="2">
        <f t="shared" ca="1" si="36"/>
        <v>0</v>
      </c>
      <c r="O112" s="16">
        <f t="shared" ca="1" si="37"/>
        <v>0</v>
      </c>
      <c r="P112" s="11">
        <f t="shared" ca="1" si="42"/>
        <v>108717.87507165065</v>
      </c>
      <c r="Q112" s="2">
        <f t="shared" ca="1" si="43"/>
        <v>0</v>
      </c>
      <c r="R112" s="11">
        <f t="shared" ca="1" si="38"/>
        <v>871157.63535575301</v>
      </c>
      <c r="W112" s="5">
        <f t="shared" ca="1" si="39"/>
        <v>1.175000000000004</v>
      </c>
      <c r="Y112" s="12">
        <f t="shared" ca="1" si="44"/>
        <v>-71000</v>
      </c>
      <c r="Z112" s="12">
        <f t="shared" ca="1" si="45"/>
        <v>-90112.838344282703</v>
      </c>
      <c r="AA112" s="2">
        <f t="shared" ca="1" si="46"/>
        <v>710044.79701147031</v>
      </c>
      <c r="AB112" s="2">
        <f t="shared" ca="1" si="51"/>
        <v>710044.79701147031</v>
      </c>
    </row>
    <row r="113" spans="4:28" x14ac:dyDescent="0.25">
      <c r="D113" s="4">
        <v>106</v>
      </c>
      <c r="E113" s="2">
        <f t="shared" ca="1" si="47"/>
        <v>847</v>
      </c>
      <c r="F113" s="5">
        <f t="shared" ca="1" si="49"/>
        <v>1.238500000000009</v>
      </c>
      <c r="G113" s="2">
        <f t="shared" ca="1" si="31"/>
        <v>1049.0095000000076</v>
      </c>
      <c r="H113" s="6">
        <f t="shared" ca="1" si="48"/>
        <v>56.000000000000014</v>
      </c>
      <c r="I113" s="5">
        <f t="shared" ca="1" si="50"/>
        <v>-0.14833333333333529</v>
      </c>
      <c r="J113" s="13">
        <f t="shared" ca="1" si="33"/>
        <v>0</v>
      </c>
      <c r="K113" s="2">
        <f t="shared" ca="1" si="34"/>
        <v>0</v>
      </c>
      <c r="L113" s="11">
        <f t="shared" ca="1" si="41"/>
        <v>2039512.3333750053</v>
      </c>
      <c r="M113" s="2">
        <f ca="1">K113*0.338</f>
        <v>0</v>
      </c>
      <c r="N113" s="2">
        <f ca="1">(K113-(J113*500))*0.2</f>
        <v>0</v>
      </c>
      <c r="O113" s="16">
        <f ca="1">(K113-(J113*500))*0.1196</f>
        <v>0</v>
      </c>
      <c r="P113" s="11">
        <f t="shared" ca="1" si="42"/>
        <v>108717.87507165065</v>
      </c>
      <c r="Q113" s="2">
        <f t="shared" ca="1" si="43"/>
        <v>0</v>
      </c>
      <c r="R113" s="11">
        <f ca="1">R112+Q113</f>
        <v>871157.63535575301</v>
      </c>
      <c r="W113" s="5">
        <f t="shared" ca="1" si="39"/>
        <v>1.1766666666666707</v>
      </c>
      <c r="Y113" s="12">
        <f t="shared" ca="1" si="44"/>
        <v>-71000</v>
      </c>
      <c r="Z113" s="12">
        <f t="shared" ca="1" si="45"/>
        <v>-90112.838344282703</v>
      </c>
      <c r="AA113" s="2">
        <f t="shared" ca="1" si="46"/>
        <v>710044.79701147031</v>
      </c>
      <c r="AB113" s="2">
        <f t="shared" ca="1" si="51"/>
        <v>710044.79701147031</v>
      </c>
    </row>
    <row r="114" spans="4:28" x14ac:dyDescent="0.25">
      <c r="D114" s="4">
        <v>107</v>
      </c>
      <c r="E114" s="2">
        <f t="shared" ca="1" si="47"/>
        <v>847</v>
      </c>
      <c r="F114" s="5">
        <f t="shared" ca="1" si="49"/>
        <v>1.2407500000000091</v>
      </c>
      <c r="G114" s="2">
        <f t="shared" ca="1" si="31"/>
        <v>1050.9152500000077</v>
      </c>
      <c r="H114" s="6">
        <f t="shared" ca="1" si="48"/>
        <v>56.000000000000014</v>
      </c>
      <c r="I114" s="5">
        <f t="shared" ca="1" si="50"/>
        <v>-0.15916666666666862</v>
      </c>
      <c r="J114" s="13">
        <f t="shared" ca="1" si="33"/>
        <v>0</v>
      </c>
      <c r="K114" s="2">
        <f t="shared" ca="1" si="34"/>
        <v>0</v>
      </c>
      <c r="L114" s="11">
        <f t="shared" ca="1" si="41"/>
        <v>2039512.3333750053</v>
      </c>
      <c r="M114" s="2">
        <f ca="1">K114*0.338</f>
        <v>0</v>
      </c>
      <c r="N114" s="2">
        <f ca="1">(K114-(J114*500))*0.2</f>
        <v>0</v>
      </c>
      <c r="O114" s="16">
        <f ca="1">(K114-(J114*500))*0.1196</f>
        <v>0</v>
      </c>
      <c r="P114" s="11">
        <f t="shared" ca="1" si="42"/>
        <v>108717.87507165065</v>
      </c>
      <c r="Q114" s="2">
        <f t="shared" ca="1" si="43"/>
        <v>0</v>
      </c>
      <c r="R114" s="11">
        <f ca="1">R113+Q114</f>
        <v>871157.63535575301</v>
      </c>
      <c r="W114" s="5">
        <f t="shared" ca="1" si="39"/>
        <v>1.1783333333333375</v>
      </c>
      <c r="Y114" s="12">
        <f t="shared" ca="1" si="44"/>
        <v>-71000</v>
      </c>
      <c r="Z114" s="12">
        <f t="shared" ca="1" si="45"/>
        <v>-90112.838344282703</v>
      </c>
      <c r="AA114" s="2">
        <f t="shared" ca="1" si="46"/>
        <v>710044.79701147031</v>
      </c>
      <c r="AB114" s="2">
        <f t="shared" ca="1" si="51"/>
        <v>710044.79701147031</v>
      </c>
    </row>
    <row r="115" spans="4:28" x14ac:dyDescent="0.25">
      <c r="D115" s="4">
        <v>108</v>
      </c>
      <c r="E115" s="2">
        <f t="shared" ca="1" si="47"/>
        <v>847</v>
      </c>
      <c r="F115" s="5">
        <f t="shared" ca="1" si="49"/>
        <v>1.2430000000000092</v>
      </c>
      <c r="G115" s="2">
        <f t="shared" ca="1" si="31"/>
        <v>1052.8210000000079</v>
      </c>
      <c r="H115" s="6">
        <f t="shared" ca="1" si="48"/>
        <v>56.000000000000014</v>
      </c>
      <c r="I115" s="5">
        <f t="shared" ca="1" si="50"/>
        <v>-0.17000000000000196</v>
      </c>
      <c r="J115" s="13">
        <f t="shared" ca="1" si="33"/>
        <v>0</v>
      </c>
      <c r="K115" s="2">
        <f t="shared" ca="1" si="34"/>
        <v>0</v>
      </c>
      <c r="L115" s="11">
        <f t="shared" ca="1" si="41"/>
        <v>2039512.3333750053</v>
      </c>
      <c r="M115" s="2">
        <f t="shared" ref="M115:M118" ca="1" si="52">K115*0.338</f>
        <v>0</v>
      </c>
      <c r="N115" s="2">
        <f t="shared" ref="N115:N118" ca="1" si="53">(K115-(J115*500))*0.2</f>
        <v>0</v>
      </c>
      <c r="O115" s="16">
        <f t="shared" ref="O115:O118" ca="1" si="54">(K115-(J115*500))*0.1196</f>
        <v>0</v>
      </c>
      <c r="P115" s="11">
        <f t="shared" ca="1" si="42"/>
        <v>108717.87507165065</v>
      </c>
      <c r="Q115" s="2">
        <f t="shared" ca="1" si="43"/>
        <v>0</v>
      </c>
      <c r="R115" s="11">
        <f t="shared" ref="R115:R118" ca="1" si="55">R114+Q115</f>
        <v>871157.63535575301</v>
      </c>
      <c r="W115" s="5">
        <f t="shared" ca="1" si="39"/>
        <v>1.1800000000000042</v>
      </c>
      <c r="Y115" s="12">
        <f t="shared" ca="1" si="44"/>
        <v>-71000</v>
      </c>
      <c r="Z115" s="12">
        <f t="shared" ca="1" si="45"/>
        <v>-90112.838344282703</v>
      </c>
      <c r="AA115" s="2">
        <f t="shared" ca="1" si="46"/>
        <v>710044.79701147031</v>
      </c>
      <c r="AB115" s="2">
        <f t="shared" ca="1" si="51"/>
        <v>710044.79701147031</v>
      </c>
    </row>
    <row r="116" spans="4:28" x14ac:dyDescent="0.25">
      <c r="D116" s="4">
        <v>109</v>
      </c>
      <c r="E116" s="2">
        <f t="shared" ca="1" si="47"/>
        <v>847</v>
      </c>
      <c r="F116" s="5">
        <f t="shared" ca="1" si="49"/>
        <v>1.2452500000000093</v>
      </c>
      <c r="G116" s="2">
        <f t="shared" ca="1" si="31"/>
        <v>1054.7267500000078</v>
      </c>
      <c r="H116" s="6">
        <f t="shared" ca="1" si="48"/>
        <v>56.000000000000014</v>
      </c>
      <c r="I116" s="5">
        <f t="shared" ca="1" si="50"/>
        <v>-0.18083333333333529</v>
      </c>
      <c r="J116" s="13">
        <f t="shared" ca="1" si="33"/>
        <v>0</v>
      </c>
      <c r="K116" s="2">
        <f t="shared" ca="1" si="34"/>
        <v>0</v>
      </c>
      <c r="L116" s="11">
        <f t="shared" ca="1" si="41"/>
        <v>2039512.3333750053</v>
      </c>
      <c r="M116" s="2">
        <f t="shared" ca="1" si="52"/>
        <v>0</v>
      </c>
      <c r="N116" s="2">
        <f t="shared" ca="1" si="53"/>
        <v>0</v>
      </c>
      <c r="O116" s="16">
        <f t="shared" ca="1" si="54"/>
        <v>0</v>
      </c>
      <c r="P116" s="11">
        <f t="shared" ca="1" si="42"/>
        <v>108717.87507165065</v>
      </c>
      <c r="Q116" s="2">
        <f t="shared" ca="1" si="43"/>
        <v>0</v>
      </c>
      <c r="R116" s="11">
        <f t="shared" ca="1" si="55"/>
        <v>871157.63535575301</v>
      </c>
      <c r="W116" s="5">
        <f t="shared" ca="1" si="39"/>
        <v>1.1816666666666709</v>
      </c>
      <c r="Y116" s="12">
        <f t="shared" ca="1" si="44"/>
        <v>-71000</v>
      </c>
      <c r="Z116" s="12">
        <f t="shared" ca="1" si="45"/>
        <v>-90112.838344282703</v>
      </c>
      <c r="AA116" s="2">
        <f t="shared" ca="1" si="46"/>
        <v>710044.79701147031</v>
      </c>
      <c r="AB116" s="2">
        <f t="shared" ca="1" si="51"/>
        <v>710044.79701147031</v>
      </c>
    </row>
    <row r="117" spans="4:28" x14ac:dyDescent="0.25">
      <c r="D117" s="4">
        <v>110</v>
      </c>
      <c r="E117" s="2">
        <f t="shared" ca="1" si="47"/>
        <v>847</v>
      </c>
      <c r="F117" s="5">
        <f t="shared" ca="1" si="49"/>
        <v>1.2475000000000094</v>
      </c>
      <c r="G117" s="2">
        <f t="shared" ca="1" si="31"/>
        <v>1056.6325000000079</v>
      </c>
      <c r="H117" s="6">
        <f t="shared" ca="1" si="48"/>
        <v>56.000000000000014</v>
      </c>
      <c r="I117" s="5">
        <f t="shared" ca="1" si="50"/>
        <v>-0.19166666666666862</v>
      </c>
      <c r="J117" s="13">
        <f t="shared" ca="1" si="33"/>
        <v>0</v>
      </c>
      <c r="K117" s="2">
        <f t="shared" ca="1" si="34"/>
        <v>0</v>
      </c>
      <c r="L117" s="11">
        <f t="shared" ca="1" si="41"/>
        <v>2039512.3333750053</v>
      </c>
      <c r="M117" s="2">
        <f t="shared" ca="1" si="52"/>
        <v>0</v>
      </c>
      <c r="N117" s="2">
        <f t="shared" ca="1" si="53"/>
        <v>0</v>
      </c>
      <c r="O117" s="16">
        <f t="shared" ca="1" si="54"/>
        <v>0</v>
      </c>
      <c r="P117" s="11">
        <f t="shared" ca="1" si="42"/>
        <v>108717.87507165065</v>
      </c>
      <c r="Q117" s="2">
        <f t="shared" ca="1" si="43"/>
        <v>0</v>
      </c>
      <c r="R117" s="11">
        <f t="shared" ca="1" si="55"/>
        <v>871157.63535575301</v>
      </c>
      <c r="W117" s="5">
        <f t="shared" ca="1" si="39"/>
        <v>1.1833333333333376</v>
      </c>
      <c r="Y117" s="12">
        <f t="shared" ca="1" si="44"/>
        <v>-71000</v>
      </c>
      <c r="Z117" s="12">
        <f t="shared" ca="1" si="45"/>
        <v>-90112.838344282703</v>
      </c>
      <c r="AA117" s="2">
        <f t="shared" ca="1" si="46"/>
        <v>710044.79701147031</v>
      </c>
      <c r="AB117" s="2">
        <f t="shared" ca="1" si="51"/>
        <v>710044.79701147031</v>
      </c>
    </row>
    <row r="118" spans="4:28" x14ac:dyDescent="0.25">
      <c r="D118" s="4">
        <v>111</v>
      </c>
      <c r="E118" s="2">
        <f t="shared" ca="1" si="47"/>
        <v>847</v>
      </c>
      <c r="F118" s="5">
        <f t="shared" ca="1" si="49"/>
        <v>1.2497500000000095</v>
      </c>
      <c r="G118" s="2">
        <f t="shared" ca="1" si="31"/>
        <v>1058.538250000008</v>
      </c>
      <c r="H118" s="6">
        <f t="shared" ca="1" si="48"/>
        <v>56.000000000000014</v>
      </c>
      <c r="I118" s="5">
        <f t="shared" ca="1" si="50"/>
        <v>-0.20250000000000196</v>
      </c>
      <c r="J118" s="13">
        <f t="shared" ca="1" si="33"/>
        <v>0</v>
      </c>
      <c r="K118" s="2">
        <f t="shared" ca="1" si="34"/>
        <v>0</v>
      </c>
      <c r="L118" s="11">
        <f t="shared" ca="1" si="41"/>
        <v>2039512.3333750053</v>
      </c>
      <c r="M118" s="2">
        <f t="shared" ca="1" si="52"/>
        <v>0</v>
      </c>
      <c r="N118" s="2">
        <f t="shared" ca="1" si="53"/>
        <v>0</v>
      </c>
      <c r="O118" s="16">
        <f t="shared" ca="1" si="54"/>
        <v>0</v>
      </c>
      <c r="P118" s="11">
        <f t="shared" ca="1" si="42"/>
        <v>108717.87507165065</v>
      </c>
      <c r="Q118" s="2">
        <f t="shared" ca="1" si="43"/>
        <v>0</v>
      </c>
      <c r="R118" s="11">
        <f t="shared" ca="1" si="55"/>
        <v>871157.63535575301</v>
      </c>
      <c r="W118" s="5">
        <f t="shared" ca="1" si="39"/>
        <v>1.1850000000000043</v>
      </c>
      <c r="Y118" s="12">
        <f t="shared" ca="1" si="44"/>
        <v>-71000</v>
      </c>
      <c r="Z118" s="12">
        <f t="shared" ca="1" si="45"/>
        <v>-90112.838344282703</v>
      </c>
      <c r="AA118" s="2">
        <f t="shared" ca="1" si="46"/>
        <v>710044.79701147031</v>
      </c>
      <c r="AB118" s="2">
        <f t="shared" ca="1" si="51"/>
        <v>710044.79701147031</v>
      </c>
    </row>
    <row r="119" spans="4:28" x14ac:dyDescent="0.25">
      <c r="D119" s="4">
        <v>112</v>
      </c>
      <c r="E119" s="2">
        <f t="shared" ca="1" si="47"/>
        <v>847</v>
      </c>
      <c r="F119" s="5">
        <f t="shared" ca="1" si="49"/>
        <v>1.2520000000000095</v>
      </c>
      <c r="G119" s="2">
        <f t="shared" ca="1" si="31"/>
        <v>1060.4440000000081</v>
      </c>
      <c r="H119" s="6">
        <f t="shared" ca="1" si="48"/>
        <v>56.000000000000014</v>
      </c>
      <c r="I119" s="5">
        <f t="shared" ca="1" si="50"/>
        <v>-0.21333333333333529</v>
      </c>
      <c r="J119" s="13">
        <f t="shared" ca="1" si="33"/>
        <v>0</v>
      </c>
      <c r="K119" s="2">
        <f t="shared" ca="1" si="34"/>
        <v>0</v>
      </c>
      <c r="L119" s="11">
        <f t="shared" ca="1" si="41"/>
        <v>2039512.3333750053</v>
      </c>
      <c r="M119" s="2">
        <f ca="1">K119*0.338</f>
        <v>0</v>
      </c>
      <c r="N119" s="2">
        <f ca="1">(K119-(J119*500))*0.2</f>
        <v>0</v>
      </c>
      <c r="O119" s="16">
        <f ca="1">(K119-(J119*500))*0.1196</f>
        <v>0</v>
      </c>
      <c r="P119" s="11">
        <f t="shared" ca="1" si="42"/>
        <v>108717.87507165065</v>
      </c>
      <c r="Q119" s="2">
        <f t="shared" ca="1" si="43"/>
        <v>0</v>
      </c>
      <c r="R119" s="11">
        <f ca="1">R118+Q119</f>
        <v>871157.63535575301</v>
      </c>
      <c r="W119" s="5">
        <f t="shared" ca="1" si="39"/>
        <v>1.186666666666671</v>
      </c>
      <c r="Y119" s="12">
        <f t="shared" ca="1" si="44"/>
        <v>-71000</v>
      </c>
      <c r="Z119" s="12">
        <f t="shared" ca="1" si="45"/>
        <v>-90112.838344282703</v>
      </c>
      <c r="AA119" s="2">
        <f t="shared" ca="1" si="46"/>
        <v>710044.79701147031</v>
      </c>
      <c r="AB119" s="2">
        <f t="shared" ca="1" si="51"/>
        <v>710044.79701147031</v>
      </c>
    </row>
    <row r="120" spans="4:28" x14ac:dyDescent="0.25">
      <c r="D120" s="4">
        <v>113</v>
      </c>
      <c r="E120" s="2">
        <f t="shared" ca="1" si="47"/>
        <v>847</v>
      </c>
      <c r="F120" s="5">
        <f t="shared" ca="1" si="49"/>
        <v>1.2542500000000096</v>
      </c>
      <c r="G120" s="2">
        <f t="shared" ca="1" si="31"/>
        <v>1062.3497500000083</v>
      </c>
      <c r="H120" s="6">
        <f t="shared" ca="1" si="48"/>
        <v>56.000000000000014</v>
      </c>
      <c r="I120" s="5">
        <f t="shared" ca="1" si="50"/>
        <v>-0.22416666666666862</v>
      </c>
      <c r="J120" s="13">
        <f t="shared" ca="1" si="33"/>
        <v>0</v>
      </c>
      <c r="K120" s="2">
        <f t="shared" ca="1" si="34"/>
        <v>0</v>
      </c>
      <c r="L120" s="11">
        <f t="shared" ca="1" si="41"/>
        <v>2039512.3333750053</v>
      </c>
      <c r="M120" s="2">
        <f ca="1">K120*0.338</f>
        <v>0</v>
      </c>
      <c r="N120" s="2">
        <f ca="1">(K120-(J120*500))*0.2</f>
        <v>0</v>
      </c>
      <c r="O120" s="16">
        <f ca="1">(K120-(J120*500))*0.1196</f>
        <v>0</v>
      </c>
      <c r="P120" s="11">
        <f t="shared" ca="1" si="42"/>
        <v>108717.87507165065</v>
      </c>
      <c r="Q120" s="2">
        <f t="shared" ca="1" si="43"/>
        <v>0</v>
      </c>
      <c r="R120" s="11">
        <f ca="1">R119+Q120</f>
        <v>871157.63535575301</v>
      </c>
      <c r="W120" s="5">
        <f t="shared" ca="1" si="39"/>
        <v>1.1883333333333377</v>
      </c>
      <c r="Y120" s="12">
        <f t="shared" ca="1" si="44"/>
        <v>-71000</v>
      </c>
      <c r="Z120" s="12">
        <f t="shared" ca="1" si="45"/>
        <v>-90112.838344282703</v>
      </c>
      <c r="AA120" s="2">
        <f t="shared" ca="1" si="46"/>
        <v>710044.79701147031</v>
      </c>
      <c r="AB120" s="2">
        <f t="shared" ca="1" si="51"/>
        <v>710044.79701147031</v>
      </c>
    </row>
    <row r="121" spans="4:28" x14ac:dyDescent="0.25">
      <c r="D121" s="4">
        <v>114</v>
      </c>
      <c r="E121" s="2">
        <f t="shared" ca="1" si="47"/>
        <v>847</v>
      </c>
      <c r="F121" s="5">
        <f t="shared" ca="1" si="49"/>
        <v>1.2565000000000097</v>
      </c>
      <c r="G121" s="2">
        <f t="shared" ca="1" si="31"/>
        <v>1064.2555000000082</v>
      </c>
      <c r="H121" s="6">
        <f t="shared" ca="1" si="48"/>
        <v>56.000000000000014</v>
      </c>
      <c r="I121" s="5">
        <f t="shared" ca="1" si="50"/>
        <v>-0.23500000000000196</v>
      </c>
      <c r="J121" s="13">
        <f t="shared" ca="1" si="33"/>
        <v>0</v>
      </c>
      <c r="K121" s="2">
        <f t="shared" ca="1" si="34"/>
        <v>0</v>
      </c>
      <c r="L121" s="11">
        <f t="shared" ca="1" si="41"/>
        <v>2039512.3333750053</v>
      </c>
      <c r="M121" s="2">
        <f t="shared" ref="M121:M122" ca="1" si="56">K121*0.338</f>
        <v>0</v>
      </c>
      <c r="N121" s="2">
        <f t="shared" ref="N121:N122" ca="1" si="57">(K121-(J121*500))*0.2</f>
        <v>0</v>
      </c>
      <c r="O121" s="16">
        <f t="shared" ref="O121:O122" ca="1" si="58">(K121-(J121*500))*0.1196</f>
        <v>0</v>
      </c>
      <c r="P121" s="11">
        <f t="shared" ca="1" si="42"/>
        <v>108717.87507165065</v>
      </c>
      <c r="Q121" s="2">
        <f t="shared" ca="1" si="43"/>
        <v>0</v>
      </c>
      <c r="R121" s="11">
        <f t="shared" ref="R121:R122" ca="1" si="59">R120+Q121</f>
        <v>871157.63535575301</v>
      </c>
      <c r="W121" s="5">
        <f t="shared" ca="1" si="39"/>
        <v>1.1900000000000044</v>
      </c>
      <c r="Y121" s="12">
        <f t="shared" ca="1" si="44"/>
        <v>-71000</v>
      </c>
      <c r="Z121" s="12">
        <f t="shared" ca="1" si="45"/>
        <v>-90112.838344282703</v>
      </c>
      <c r="AA121" s="2">
        <f t="shared" ca="1" si="46"/>
        <v>710044.79701147031</v>
      </c>
      <c r="AB121" s="2">
        <f t="shared" ca="1" si="51"/>
        <v>710044.79701147031</v>
      </c>
    </row>
    <row r="122" spans="4:28" x14ac:dyDescent="0.25">
      <c r="D122" s="4">
        <v>115</v>
      </c>
      <c r="E122" s="2">
        <f t="shared" ca="1" si="47"/>
        <v>847</v>
      </c>
      <c r="F122" s="5">
        <f t="shared" ref="F122:F126" ca="1" si="60">F121+$B$10/12</f>
        <v>1.2587500000000098</v>
      </c>
      <c r="G122" s="2">
        <f t="shared" ref="G122:G127" ca="1" si="61">E122*F122</f>
        <v>1066.1612500000083</v>
      </c>
      <c r="H122" s="6">
        <f t="shared" ca="1" si="48"/>
        <v>56.000000000000014</v>
      </c>
      <c r="I122" s="5">
        <f t="shared" ref="I122:I126" ca="1" si="62">I121-$B$12/12</f>
        <v>-0.24583333333333529</v>
      </c>
      <c r="J122" s="13">
        <f t="shared" ref="J122:J127" ca="1" si="63">MAX(0,INT(H122*I122))</f>
        <v>0</v>
      </c>
      <c r="K122" s="2">
        <f t="shared" ref="K122:K127" ca="1" si="64">J122*G122</f>
        <v>0</v>
      </c>
      <c r="L122" s="11">
        <f t="shared" ref="L122:L127" ca="1" si="65">L121+K122</f>
        <v>2039512.3333750053</v>
      </c>
      <c r="M122" s="2">
        <f t="shared" ca="1" si="56"/>
        <v>0</v>
      </c>
      <c r="N122" s="2">
        <f t="shared" ca="1" si="57"/>
        <v>0</v>
      </c>
      <c r="O122" s="16">
        <f t="shared" ca="1" si="58"/>
        <v>0</v>
      </c>
      <c r="P122" s="11">
        <f t="shared" ref="P122:P127" ca="1" si="66">P121+O122</f>
        <v>108717.87507165065</v>
      </c>
      <c r="Q122" s="2">
        <f t="shared" ref="Q122:Q127" ca="1" si="67">M122+N122</f>
        <v>0</v>
      </c>
      <c r="R122" s="11">
        <f t="shared" ca="1" si="59"/>
        <v>871157.63535575301</v>
      </c>
      <c r="W122" s="5">
        <f t="shared" ca="1" si="39"/>
        <v>1.1916666666666711</v>
      </c>
      <c r="Y122" s="12">
        <f t="shared" ca="1" si="44"/>
        <v>-71000</v>
      </c>
      <c r="Z122" s="12">
        <f t="shared" ca="1" si="45"/>
        <v>-90112.838344282703</v>
      </c>
      <c r="AA122" s="2">
        <f t="shared" ref="AA122:AA127" ca="1" si="68">R122+Y122+Z122</f>
        <v>710044.79701147031</v>
      </c>
      <c r="AB122" s="2">
        <f t="shared" ref="AB122:AB126" ca="1" si="69">AA122/POWER(1+$B$13/12,D122)</f>
        <v>710044.79701147031</v>
      </c>
    </row>
    <row r="123" spans="4:28" x14ac:dyDescent="0.25">
      <c r="D123" s="4">
        <v>116</v>
      </c>
      <c r="E123" s="2">
        <f t="shared" ca="1" si="47"/>
        <v>847</v>
      </c>
      <c r="F123" s="5">
        <f t="shared" ca="1" si="60"/>
        <v>1.2610000000000099</v>
      </c>
      <c r="G123" s="2">
        <f t="shared" ca="1" si="61"/>
        <v>1068.0670000000084</v>
      </c>
      <c r="H123" s="6">
        <f t="shared" ca="1" si="48"/>
        <v>56.000000000000014</v>
      </c>
      <c r="I123" s="5">
        <f t="shared" ca="1" si="62"/>
        <v>-0.2566666666666686</v>
      </c>
      <c r="J123" s="13">
        <f t="shared" ca="1" si="63"/>
        <v>0</v>
      </c>
      <c r="K123" s="2">
        <f t="shared" ca="1" si="64"/>
        <v>0</v>
      </c>
      <c r="L123" s="11">
        <f t="shared" ca="1" si="65"/>
        <v>2039512.3333750053</v>
      </c>
      <c r="M123" s="2">
        <f t="shared" ref="M123:M126" ca="1" si="70">K123*0.338</f>
        <v>0</v>
      </c>
      <c r="N123" s="2">
        <f t="shared" ref="N123:N126" ca="1" si="71">(K123-(J123*500))*0.2</f>
        <v>0</v>
      </c>
      <c r="O123" s="16">
        <f t="shared" ref="O123:O126" ca="1" si="72">(K123-(J123*500))*0.1196</f>
        <v>0</v>
      </c>
      <c r="P123" s="11">
        <f t="shared" ca="1" si="66"/>
        <v>108717.87507165065</v>
      </c>
      <c r="Q123" s="2">
        <f t="shared" ca="1" si="67"/>
        <v>0</v>
      </c>
      <c r="R123" s="11">
        <f t="shared" ref="R123:R126" ca="1" si="73">R122+Q123</f>
        <v>871157.63535575301</v>
      </c>
      <c r="W123" s="5">
        <f t="shared" ca="1" si="39"/>
        <v>1.1933333333333378</v>
      </c>
      <c r="Y123" s="12">
        <f t="shared" ca="1" si="44"/>
        <v>-71000</v>
      </c>
      <c r="Z123" s="12">
        <f t="shared" ca="1" si="45"/>
        <v>-90112.838344282703</v>
      </c>
      <c r="AA123" s="2">
        <f t="shared" ca="1" si="68"/>
        <v>710044.79701147031</v>
      </c>
      <c r="AB123" s="2">
        <f t="shared" ca="1" si="69"/>
        <v>710044.79701147031</v>
      </c>
    </row>
    <row r="124" spans="4:28" x14ac:dyDescent="0.25">
      <c r="D124" s="4">
        <v>117</v>
      </c>
      <c r="E124" s="2">
        <f t="shared" ca="1" si="47"/>
        <v>847</v>
      </c>
      <c r="F124" s="5">
        <f t="shared" ca="1" si="60"/>
        <v>1.26325000000001</v>
      </c>
      <c r="G124" s="2">
        <f t="shared" ca="1" si="61"/>
        <v>1069.9727500000085</v>
      </c>
      <c r="H124" s="6">
        <f t="shared" ca="1" si="48"/>
        <v>56.000000000000014</v>
      </c>
      <c r="I124" s="5">
        <f t="shared" ca="1" si="62"/>
        <v>-0.26750000000000196</v>
      </c>
      <c r="J124" s="13">
        <f t="shared" ca="1" si="63"/>
        <v>0</v>
      </c>
      <c r="K124" s="2">
        <f t="shared" ca="1" si="64"/>
        <v>0</v>
      </c>
      <c r="L124" s="11">
        <f t="shared" ca="1" si="65"/>
        <v>2039512.3333750053</v>
      </c>
      <c r="M124" s="2">
        <f t="shared" ca="1" si="70"/>
        <v>0</v>
      </c>
      <c r="N124" s="2">
        <f t="shared" ca="1" si="71"/>
        <v>0</v>
      </c>
      <c r="O124" s="16">
        <f t="shared" ca="1" si="72"/>
        <v>0</v>
      </c>
      <c r="P124" s="11">
        <f t="shared" ca="1" si="66"/>
        <v>108717.87507165065</v>
      </c>
      <c r="Q124" s="2">
        <f t="shared" ca="1" si="67"/>
        <v>0</v>
      </c>
      <c r="R124" s="11">
        <f t="shared" ca="1" si="73"/>
        <v>871157.63535575301</v>
      </c>
      <c r="W124" s="5">
        <f t="shared" ca="1" si="39"/>
        <v>1.1950000000000045</v>
      </c>
      <c r="Y124" s="12">
        <f t="shared" ca="1" si="44"/>
        <v>-71000</v>
      </c>
      <c r="Z124" s="12">
        <f t="shared" ca="1" si="45"/>
        <v>-90112.838344282703</v>
      </c>
      <c r="AA124" s="2">
        <f t="shared" ca="1" si="68"/>
        <v>710044.79701147031</v>
      </c>
      <c r="AB124" s="2">
        <f t="shared" ca="1" si="69"/>
        <v>710044.79701147031</v>
      </c>
    </row>
    <row r="125" spans="4:28" x14ac:dyDescent="0.25">
      <c r="D125" s="4">
        <v>118</v>
      </c>
      <c r="E125" s="2">
        <f t="shared" ca="1" si="47"/>
        <v>847</v>
      </c>
      <c r="F125" s="5">
        <f t="shared" ca="1" si="60"/>
        <v>1.2655000000000101</v>
      </c>
      <c r="G125" s="2">
        <f t="shared" ca="1" si="61"/>
        <v>1071.8785000000084</v>
      </c>
      <c r="H125" s="6">
        <f t="shared" ca="1" si="48"/>
        <v>56.000000000000014</v>
      </c>
      <c r="I125" s="5">
        <f t="shared" ca="1" si="62"/>
        <v>-0.27833333333333532</v>
      </c>
      <c r="J125" s="13">
        <f t="shared" ca="1" si="63"/>
        <v>0</v>
      </c>
      <c r="K125" s="2">
        <f t="shared" ca="1" si="64"/>
        <v>0</v>
      </c>
      <c r="L125" s="11">
        <f t="shared" ca="1" si="65"/>
        <v>2039512.3333750053</v>
      </c>
      <c r="M125" s="2">
        <f t="shared" ca="1" si="70"/>
        <v>0</v>
      </c>
      <c r="N125" s="2">
        <f t="shared" ca="1" si="71"/>
        <v>0</v>
      </c>
      <c r="O125" s="16">
        <f t="shared" ca="1" si="72"/>
        <v>0</v>
      </c>
      <c r="P125" s="11">
        <f t="shared" ca="1" si="66"/>
        <v>108717.87507165065</v>
      </c>
      <c r="Q125" s="2">
        <f t="shared" ca="1" si="67"/>
        <v>0</v>
      </c>
      <c r="R125" s="11">
        <f t="shared" ca="1" si="73"/>
        <v>871157.63535575301</v>
      </c>
      <c r="W125" s="5">
        <f t="shared" ca="1" si="39"/>
        <v>1.1966666666666712</v>
      </c>
      <c r="Y125" s="12">
        <f t="shared" ca="1" si="44"/>
        <v>-71000</v>
      </c>
      <c r="Z125" s="12">
        <f t="shared" ca="1" si="45"/>
        <v>-90112.838344282703</v>
      </c>
      <c r="AA125" s="2">
        <f t="shared" ca="1" si="68"/>
        <v>710044.79701147031</v>
      </c>
      <c r="AB125" s="2">
        <f t="shared" ca="1" si="69"/>
        <v>710044.79701147031</v>
      </c>
    </row>
    <row r="126" spans="4:28" x14ac:dyDescent="0.25">
      <c r="D126" s="4">
        <v>119</v>
      </c>
      <c r="E126" s="2">
        <f t="shared" ca="1" si="47"/>
        <v>847</v>
      </c>
      <c r="F126" s="5">
        <f t="shared" ca="1" si="60"/>
        <v>1.2677500000000101</v>
      </c>
      <c r="G126" s="2">
        <f t="shared" ca="1" si="61"/>
        <v>1073.7842500000086</v>
      </c>
      <c r="H126" s="6">
        <f t="shared" ca="1" si="48"/>
        <v>56.000000000000014</v>
      </c>
      <c r="I126" s="5">
        <f t="shared" ca="1" si="62"/>
        <v>-0.28916666666666868</v>
      </c>
      <c r="J126" s="13">
        <f t="shared" ca="1" si="63"/>
        <v>0</v>
      </c>
      <c r="K126" s="2">
        <f t="shared" ca="1" si="64"/>
        <v>0</v>
      </c>
      <c r="L126" s="11">
        <f t="shared" ca="1" si="65"/>
        <v>2039512.3333750053</v>
      </c>
      <c r="M126" s="2">
        <f t="shared" ca="1" si="70"/>
        <v>0</v>
      </c>
      <c r="N126" s="2">
        <f t="shared" ca="1" si="71"/>
        <v>0</v>
      </c>
      <c r="O126" s="16">
        <f t="shared" ca="1" si="72"/>
        <v>0</v>
      </c>
      <c r="P126" s="11">
        <f t="shared" ca="1" si="66"/>
        <v>108717.87507165065</v>
      </c>
      <c r="Q126" s="2">
        <f t="shared" ca="1" si="67"/>
        <v>0</v>
      </c>
      <c r="R126" s="11">
        <f t="shared" ca="1" si="73"/>
        <v>871157.63535575301</v>
      </c>
      <c r="W126" s="5">
        <f t="shared" ca="1" si="39"/>
        <v>1.1983333333333379</v>
      </c>
      <c r="Y126" s="12">
        <f t="shared" ca="1" si="44"/>
        <v>-71000</v>
      </c>
      <c r="Z126" s="12">
        <f t="shared" ca="1" si="45"/>
        <v>-90112.838344282703</v>
      </c>
      <c r="AA126" s="2">
        <f t="shared" ca="1" si="68"/>
        <v>710044.79701147031</v>
      </c>
      <c r="AB126" s="2">
        <f t="shared" ca="1" si="69"/>
        <v>710044.79701147031</v>
      </c>
    </row>
    <row r="127" spans="4:28" x14ac:dyDescent="0.25">
      <c r="D127" s="4">
        <v>120</v>
      </c>
      <c r="E127" s="2">
        <f t="shared" ca="1" si="47"/>
        <v>847</v>
      </c>
      <c r="F127" s="5">
        <f ca="1">F126+$B$10/12</f>
        <v>1.2700000000000102</v>
      </c>
      <c r="G127" s="2">
        <f t="shared" ca="1" si="61"/>
        <v>1075.6900000000087</v>
      </c>
      <c r="H127" s="6">
        <f t="shared" ca="1" si="48"/>
        <v>56.000000000000014</v>
      </c>
      <c r="I127" s="5">
        <f ca="1">I126-$B$12/12</f>
        <v>-0.30000000000000204</v>
      </c>
      <c r="J127" s="13">
        <f t="shared" ca="1" si="63"/>
        <v>0</v>
      </c>
      <c r="K127" s="2">
        <f t="shared" ca="1" si="64"/>
        <v>0</v>
      </c>
      <c r="L127" s="11">
        <f t="shared" ca="1" si="65"/>
        <v>2039512.3333750053</v>
      </c>
      <c r="M127" s="2">
        <f ca="1">K127*0.338</f>
        <v>0</v>
      </c>
      <c r="N127" s="2">
        <f ca="1">(K127-(J127*500))*0.2</f>
        <v>0</v>
      </c>
      <c r="O127" s="16">
        <f ca="1">(K127-(J127*500))*0.1196</f>
        <v>0</v>
      </c>
      <c r="P127" s="11">
        <f t="shared" ca="1" si="66"/>
        <v>108717.87507165065</v>
      </c>
      <c r="Q127" s="2">
        <f t="shared" ca="1" si="67"/>
        <v>0</v>
      </c>
      <c r="R127" s="11">
        <f ca="1">R126+Q127</f>
        <v>871157.63535575301</v>
      </c>
      <c r="W127" s="5">
        <f t="shared" ca="1" si="39"/>
        <v>1.2000000000000046</v>
      </c>
      <c r="Y127" s="12">
        <f t="shared" ca="1" si="44"/>
        <v>-71000</v>
      </c>
      <c r="Z127" s="12">
        <f t="shared" ca="1" si="45"/>
        <v>-90112.838344282703</v>
      </c>
      <c r="AA127" s="2">
        <f t="shared" ca="1" si="68"/>
        <v>710044.79701147031</v>
      </c>
      <c r="AB127" s="2">
        <f ca="1">AA127/POWER(1+$B$13/12,D127)</f>
        <v>710044.79701147031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50745-D125-449E-AFA3-B70ABA390F90}">
  <sheetPr>
    <tabColor theme="5" tint="0.79998168889431442"/>
  </sheetPr>
  <dimension ref="A1:AB127"/>
  <sheetViews>
    <sheetView showGridLines="0" zoomScale="90" zoomScaleNormal="90" workbookViewId="0">
      <selection activeCell="A11" sqref="A11"/>
    </sheetView>
  </sheetViews>
  <sheetFormatPr defaultRowHeight="15" x14ac:dyDescent="0.25"/>
  <cols>
    <col min="1" max="1" width="16.42578125" customWidth="1"/>
    <col min="2" max="2" width="13.140625" customWidth="1"/>
    <col min="3" max="3" width="5" customWidth="1"/>
    <col min="6" max="6" width="9.7109375" customWidth="1"/>
    <col min="7" max="7" width="8.42578125" customWidth="1"/>
    <col min="9" max="9" width="9" customWidth="1"/>
    <col min="11" max="11" width="10.7109375" customWidth="1"/>
    <col min="12" max="12" width="12.5703125" customWidth="1"/>
    <col min="18" max="18" width="12" customWidth="1"/>
    <col min="19" max="19" width="10.42578125" bestFit="1" customWidth="1"/>
    <col min="20" max="20" width="10.28515625" bestFit="1" customWidth="1"/>
    <col min="24" max="24" width="10.140625" customWidth="1"/>
    <col min="25" max="26" width="13.42578125" customWidth="1"/>
    <col min="27" max="27" width="12.7109375" customWidth="1"/>
    <col min="28" max="28" width="13.42578125" customWidth="1"/>
  </cols>
  <sheetData>
    <row r="1" spans="1:28" ht="30" x14ac:dyDescent="0.25">
      <c r="B1" s="23" t="s">
        <v>72</v>
      </c>
      <c r="D1" s="35">
        <v>1</v>
      </c>
      <c r="E1" s="35">
        <v>2</v>
      </c>
      <c r="F1" s="35">
        <v>3</v>
      </c>
      <c r="G1" s="35">
        <v>4</v>
      </c>
      <c r="H1" s="35">
        <v>5</v>
      </c>
      <c r="I1" s="35">
        <v>6</v>
      </c>
      <c r="J1" s="35">
        <v>7</v>
      </c>
      <c r="K1" s="35">
        <v>8</v>
      </c>
      <c r="L1" s="35">
        <v>9</v>
      </c>
      <c r="M1" s="35">
        <v>10</v>
      </c>
      <c r="N1" s="35">
        <v>11</v>
      </c>
      <c r="O1" s="35">
        <v>12</v>
      </c>
      <c r="P1" s="35">
        <v>13</v>
      </c>
      <c r="Q1" s="35">
        <v>14</v>
      </c>
      <c r="R1" s="35">
        <v>15</v>
      </c>
      <c r="S1" s="35">
        <v>16</v>
      </c>
      <c r="T1" s="35">
        <v>17</v>
      </c>
      <c r="U1" s="35">
        <v>18</v>
      </c>
      <c r="V1" s="35">
        <v>19</v>
      </c>
      <c r="W1" s="35">
        <v>20</v>
      </c>
      <c r="X1" s="35">
        <v>21</v>
      </c>
      <c r="Y1" s="35">
        <v>22</v>
      </c>
      <c r="Z1" s="35">
        <v>23</v>
      </c>
      <c r="AA1" s="35">
        <v>24</v>
      </c>
      <c r="AB1" s="35">
        <v>25</v>
      </c>
    </row>
    <row r="2" spans="1:28" x14ac:dyDescent="0.25">
      <c r="A2" s="3" t="s">
        <v>12</v>
      </c>
      <c r="B2" s="24" cm="1">
        <f t="array" aca="1" ref="B2" ca="1">INDIRECT("Seaded!R"&amp;ROW()&amp;"C"&amp;MATCH($B$1,Seaded!$A$1:$J$1,0),0)</f>
        <v>15000</v>
      </c>
    </row>
    <row r="3" spans="1:28" x14ac:dyDescent="0.25">
      <c r="A3" s="3" t="s">
        <v>13</v>
      </c>
      <c r="B3" s="34" cm="1">
        <f t="array" aca="1" ref="B3" ca="1">INDIRECT("Seaded!R"&amp;ROW()&amp;"C"&amp;MATCH($B$1,Seaded!$A$1:$J$1,0),0)</f>
        <v>2.1999999999999999E-2</v>
      </c>
      <c r="D3" t="s">
        <v>26</v>
      </c>
      <c r="G3">
        <f ca="1">INT($B$2*$B$3*(B5-$B$4))</f>
        <v>49</v>
      </c>
    </row>
    <row r="4" spans="1:28" x14ac:dyDescent="0.25">
      <c r="A4" s="3" t="s">
        <v>15</v>
      </c>
      <c r="B4" s="26" cm="1">
        <f t="array" aca="1" ref="B4" ca="1">INDIRECT("Seaded!R"&amp;ROW()&amp;"C"&amp;MATCH($B$1,Seaded!$A$1:$J$1,0),0)</f>
        <v>0.16</v>
      </c>
      <c r="D4" t="s">
        <v>27</v>
      </c>
      <c r="G4">
        <f ca="1">INT($B$2*$B$3*(B6-$B$4))</f>
        <v>75</v>
      </c>
    </row>
    <row r="5" spans="1:28" x14ac:dyDescent="0.25">
      <c r="A5" s="3" t="s">
        <v>16</v>
      </c>
      <c r="B5" s="26" cm="1">
        <f t="array" aca="1" ref="B5" ca="1">INDIRECT("Seaded!R"&amp;ROW()&amp;"C"&amp;MATCH($B$1,Seaded!$A$1:$J$1,0),0)</f>
        <v>0.31</v>
      </c>
    </row>
    <row r="6" spans="1:28" x14ac:dyDescent="0.25">
      <c r="A6" s="3" t="s">
        <v>17</v>
      </c>
      <c r="B6" s="26" cm="1">
        <f t="array" aca="1" ref="B6" ca="1">INDIRECT("Seaded!R"&amp;ROW()&amp;"C"&amp;MATCH($B$1,Seaded!$A$1:$J$1,0),0)</f>
        <v>0.39</v>
      </c>
      <c r="E6" t="s">
        <v>28</v>
      </c>
      <c r="F6" t="s">
        <v>29</v>
      </c>
      <c r="G6" t="s">
        <v>31</v>
      </c>
      <c r="H6" t="s">
        <v>32</v>
      </c>
      <c r="I6" t="s">
        <v>33</v>
      </c>
      <c r="J6" s="13" t="s">
        <v>51</v>
      </c>
      <c r="K6" t="s">
        <v>35</v>
      </c>
      <c r="L6" s="10" t="s">
        <v>49</v>
      </c>
      <c r="M6" t="s">
        <v>9</v>
      </c>
      <c r="N6" t="s">
        <v>10</v>
      </c>
      <c r="O6" s="15" t="s">
        <v>48</v>
      </c>
      <c r="P6" s="10" t="s">
        <v>53</v>
      </c>
      <c r="Q6" t="s">
        <v>43</v>
      </c>
      <c r="R6" s="10" t="s">
        <v>50</v>
      </c>
      <c r="S6" t="s">
        <v>36</v>
      </c>
      <c r="T6" t="s">
        <v>37</v>
      </c>
      <c r="U6" t="s">
        <v>38</v>
      </c>
      <c r="V6" t="s">
        <v>39</v>
      </c>
      <c r="W6" t="s">
        <v>40</v>
      </c>
      <c r="X6" t="s">
        <v>41</v>
      </c>
      <c r="Y6" s="10" t="s">
        <v>57</v>
      </c>
      <c r="Z6" s="10" t="s">
        <v>58</v>
      </c>
      <c r="AA6" t="s">
        <v>42</v>
      </c>
      <c r="AB6" t="s">
        <v>45</v>
      </c>
    </row>
    <row r="7" spans="1:28" x14ac:dyDescent="0.25">
      <c r="A7" s="3" t="s">
        <v>18</v>
      </c>
      <c r="B7" s="27" cm="1">
        <f t="array" aca="1" ref="B7" ca="1">INDIRECT("Seaded!R"&amp;ROW()&amp;"C"&amp;MATCH($B$1,Seaded!$A$1:$J$1,0),0)</f>
        <v>514</v>
      </c>
      <c r="D7" s="4" t="s">
        <v>30</v>
      </c>
      <c r="E7" s="2">
        <f ca="1">$B$7</f>
        <v>514</v>
      </c>
      <c r="F7" s="5">
        <v>1</v>
      </c>
      <c r="G7" s="2">
        <f ca="1">E7*F7</f>
        <v>514</v>
      </c>
      <c r="H7">
        <v>0</v>
      </c>
      <c r="I7" s="5">
        <v>1</v>
      </c>
      <c r="J7">
        <f>MAX(0,INT(H7*I7))</f>
        <v>0</v>
      </c>
      <c r="K7" s="2">
        <f ca="1">J7*G7</f>
        <v>0</v>
      </c>
      <c r="L7" s="2"/>
      <c r="M7" s="2"/>
      <c r="N7" s="2"/>
      <c r="O7" s="16"/>
      <c r="P7" s="2"/>
      <c r="Q7" s="2"/>
      <c r="R7" s="2">
        <f ca="1">K7</f>
        <v>0</v>
      </c>
      <c r="S7" s="2"/>
      <c r="T7" s="2"/>
      <c r="U7" s="2"/>
      <c r="W7" s="5">
        <v>1</v>
      </c>
      <c r="Y7" s="2"/>
    </row>
    <row r="8" spans="1:28" x14ac:dyDescent="0.25">
      <c r="A8" s="3" t="s">
        <v>19</v>
      </c>
      <c r="B8" s="27" cm="1">
        <f t="array" aca="1" ref="B8" ca="1">INDIRECT("Seaded!R"&amp;ROW()&amp;"C"&amp;MATCH($B$1,Seaded!$A$1:$J$1,0),0)</f>
        <v>790</v>
      </c>
      <c r="D8" s="4">
        <v>1</v>
      </c>
      <c r="E8" s="2">
        <f t="shared" ref="E8:E13" ca="1" si="0">E7+($B$8-$B$7)/6</f>
        <v>560</v>
      </c>
      <c r="F8" s="5">
        <f t="shared" ref="F8:F39" ca="1" si="1">F7+$B$10/12</f>
        <v>1.0022500000000001</v>
      </c>
      <c r="G8" s="2">
        <f t="shared" ref="G8:G71" ca="1" si="2">E8*F8</f>
        <v>561.26</v>
      </c>
      <c r="H8" s="6">
        <f ca="1">H7+$G$3/6</f>
        <v>8.1666666666666661</v>
      </c>
      <c r="I8" s="5">
        <f t="shared" ref="I8:I39" ca="1" si="3">I7-$B$12/12</f>
        <v>0.98916666666666664</v>
      </c>
      <c r="J8" s="13">
        <f t="shared" ref="J8:J71" ca="1" si="4">MAX(0,INT(H8*I8))</f>
        <v>8</v>
      </c>
      <c r="K8" s="2">
        <f t="shared" ref="K8:K71" ca="1" si="5">J8*G8</f>
        <v>4490.08</v>
      </c>
      <c r="L8" s="11">
        <f ca="1">L7+K8</f>
        <v>4490.08</v>
      </c>
      <c r="M8" s="2">
        <f t="shared" ref="M8:M71" ca="1" si="6">K8*0.338</f>
        <v>1517.6470400000001</v>
      </c>
      <c r="N8" s="2">
        <f t="shared" ref="N8:N71" ca="1" si="7">(K8-(J8*500))*0.2</f>
        <v>98.015999999999991</v>
      </c>
      <c r="O8" s="16">
        <f t="shared" ref="O8:O71" ca="1" si="8">(K8-(J8*500))*0.1196</f>
        <v>58.613567999999994</v>
      </c>
      <c r="P8" s="11">
        <f ca="1">P7+O8</f>
        <v>58.613567999999994</v>
      </c>
      <c r="Q8" s="2">
        <f ca="1">M8+N8</f>
        <v>1615.6630400000001</v>
      </c>
      <c r="R8" s="11">
        <f t="shared" ref="R8:R71" ca="1" si="9">R7+Q8</f>
        <v>1615.6630400000001</v>
      </c>
      <c r="S8" s="2">
        <f ca="1">-$B$14/2</f>
        <v>-71000</v>
      </c>
      <c r="T8" s="2">
        <f t="shared" ref="T8:T13" ca="1" si="10">-$B$17*1.338*$B$2*$B$15/22/8/6</f>
        <v>-9196.849431818182</v>
      </c>
      <c r="U8" s="2">
        <f t="shared" ref="U8:U19" ca="1" si="11">-$B$17*1.338*$B$18*$B$16/22/8/12</f>
        <v>-5395.4849999999997</v>
      </c>
      <c r="V8" s="2">
        <f ca="1">SUM(S8:U8)</f>
        <v>-85592.334431818177</v>
      </c>
      <c r="W8" s="5">
        <f t="shared" ref="W8:W71" ca="1" si="12">W7+$B$11/12</f>
        <v>1.0016666666666667</v>
      </c>
      <c r="X8" s="2">
        <f ca="1">V8*W8</f>
        <v>-85734.988322537873</v>
      </c>
      <c r="Y8" s="12">
        <f ca="1">Y7+S8</f>
        <v>-71000</v>
      </c>
      <c r="Z8" s="12">
        <f ca="1">Z7+F8*(T8+U8)</f>
        <v>-14625.167184289772</v>
      </c>
      <c r="AA8" s="2">
        <f ca="1">R8+Y8+Z8</f>
        <v>-84009.504144289778</v>
      </c>
      <c r="AB8" s="2">
        <f t="shared" ref="AB8:AB39" ca="1" si="13">AA8/POWER(1+$B$13/12,D8)</f>
        <v>-84009.504144289778</v>
      </c>
    </row>
    <row r="9" spans="1:28" x14ac:dyDescent="0.25">
      <c r="A9" s="3" t="s">
        <v>20</v>
      </c>
      <c r="B9" s="27" cm="1">
        <f t="array" aca="1" ref="B9" ca="1">INDIRECT("Seaded!R"&amp;ROW()&amp;"C"&amp;MATCH($B$1,Seaded!$A$1:$J$1,0),0)</f>
        <v>847</v>
      </c>
      <c r="D9" s="4">
        <v>2</v>
      </c>
      <c r="E9" s="2">
        <f t="shared" ca="1" si="0"/>
        <v>606</v>
      </c>
      <c r="F9" s="5">
        <f t="shared" ca="1" si="1"/>
        <v>1.0045000000000002</v>
      </c>
      <c r="G9" s="2">
        <f t="shared" ca="1" si="2"/>
        <v>608.72700000000009</v>
      </c>
      <c r="H9" s="6">
        <f t="shared" ref="H9:H13" ca="1" si="14">H8+$G$3/6</f>
        <v>16.333333333333332</v>
      </c>
      <c r="I9" s="5">
        <f t="shared" ca="1" si="3"/>
        <v>0.97833333333333328</v>
      </c>
      <c r="J9" s="13">
        <f t="shared" ca="1" si="4"/>
        <v>15</v>
      </c>
      <c r="K9" s="2">
        <f t="shared" ca="1" si="5"/>
        <v>9130.9050000000007</v>
      </c>
      <c r="L9" s="11">
        <f t="shared" ref="L9:L72" ca="1" si="15">L8+K9</f>
        <v>13620.985000000001</v>
      </c>
      <c r="M9" s="2">
        <f t="shared" ca="1" si="6"/>
        <v>3086.2458900000006</v>
      </c>
      <c r="N9" s="2">
        <f t="shared" ca="1" si="7"/>
        <v>326.18100000000015</v>
      </c>
      <c r="O9" s="16">
        <f t="shared" ca="1" si="8"/>
        <v>195.05623800000006</v>
      </c>
      <c r="P9" s="11">
        <f t="shared" ref="P9:P72" ca="1" si="16">P8+O9</f>
        <v>253.66980600000005</v>
      </c>
      <c r="Q9" s="2">
        <f t="shared" ref="Q9:Q72" ca="1" si="17">M9+N9</f>
        <v>3412.4268900000006</v>
      </c>
      <c r="R9" s="11">
        <f t="shared" ca="1" si="9"/>
        <v>5028.089930000001</v>
      </c>
      <c r="S9" s="2"/>
      <c r="T9" s="2">
        <f t="shared" ca="1" si="10"/>
        <v>-9196.849431818182</v>
      </c>
      <c r="U9" s="2">
        <f t="shared" ca="1" si="11"/>
        <v>-5395.4849999999997</v>
      </c>
      <c r="V9" s="2">
        <f t="shared" ref="V9:V19" ca="1" si="18">SUM(S9:U9)</f>
        <v>-14592.334431818181</v>
      </c>
      <c r="W9" s="5">
        <f t="shared" ca="1" si="12"/>
        <v>1.0033333333333334</v>
      </c>
      <c r="X9" s="2">
        <f t="shared" ref="X9:X19" ca="1" si="19">V9*W9</f>
        <v>-14640.975546590909</v>
      </c>
      <c r="Y9" s="12">
        <f t="shared" ref="Y9:Y72" ca="1" si="20">Y8+S9</f>
        <v>-71000</v>
      </c>
      <c r="Z9" s="12">
        <f t="shared" ref="Z9:Z72" ca="1" si="21">Z8+F9*(T9+U9)</f>
        <v>-29283.167121051138</v>
      </c>
      <c r="AA9" s="2">
        <f t="shared" ref="AA9:AA72" ca="1" si="22">R9+Y9+Z9</f>
        <v>-95255.077191051139</v>
      </c>
      <c r="AB9" s="2">
        <f t="shared" ca="1" si="13"/>
        <v>-95255.077191051139</v>
      </c>
    </row>
    <row r="10" spans="1:28" x14ac:dyDescent="0.25">
      <c r="A10" s="3" t="s">
        <v>21</v>
      </c>
      <c r="B10" s="28" cm="1">
        <f t="array" aca="1" ref="B10" ca="1">INDIRECT("Seaded!R"&amp;ROW()&amp;"C"&amp;MATCH($B$1,Seaded!$A$1:$J$1,0),0)</f>
        <v>2.7E-2</v>
      </c>
      <c r="D10" s="4">
        <v>3</v>
      </c>
      <c r="E10" s="2">
        <f t="shared" ca="1" si="0"/>
        <v>652</v>
      </c>
      <c r="F10" s="5">
        <f t="shared" ca="1" si="1"/>
        <v>1.0067500000000003</v>
      </c>
      <c r="G10" s="2">
        <f t="shared" ca="1" si="2"/>
        <v>656.40100000000018</v>
      </c>
      <c r="H10" s="6">
        <f t="shared" ca="1" si="14"/>
        <v>24.5</v>
      </c>
      <c r="I10" s="5">
        <f t="shared" ca="1" si="3"/>
        <v>0.96749999999999992</v>
      </c>
      <c r="J10" s="13">
        <f t="shared" ca="1" si="4"/>
        <v>23</v>
      </c>
      <c r="K10" s="2">
        <f t="shared" ca="1" si="5"/>
        <v>15097.223000000004</v>
      </c>
      <c r="L10" s="11">
        <f t="shared" ca="1" si="15"/>
        <v>28718.208000000006</v>
      </c>
      <c r="M10" s="2">
        <f t="shared" ca="1" si="6"/>
        <v>5102.8613740000019</v>
      </c>
      <c r="N10" s="2">
        <f t="shared" ca="1" si="7"/>
        <v>719.44460000000072</v>
      </c>
      <c r="O10" s="16">
        <f t="shared" ca="1" si="8"/>
        <v>430.2278708000004</v>
      </c>
      <c r="P10" s="11">
        <f t="shared" ca="1" si="16"/>
        <v>683.89767680000045</v>
      </c>
      <c r="Q10" s="2">
        <f t="shared" ca="1" si="17"/>
        <v>5822.3059740000026</v>
      </c>
      <c r="R10" s="11">
        <f t="shared" ca="1" si="9"/>
        <v>10850.395904000005</v>
      </c>
      <c r="S10" s="2"/>
      <c r="T10" s="2">
        <f t="shared" ca="1" si="10"/>
        <v>-9196.849431818182</v>
      </c>
      <c r="U10" s="2">
        <f t="shared" ca="1" si="11"/>
        <v>-5395.4849999999997</v>
      </c>
      <c r="V10" s="2">
        <f t="shared" ca="1" si="18"/>
        <v>-14592.334431818181</v>
      </c>
      <c r="W10" s="5">
        <f t="shared" ca="1" si="12"/>
        <v>1.0050000000000001</v>
      </c>
      <c r="X10" s="2">
        <f t="shared" ca="1" si="19"/>
        <v>-14665.296103977273</v>
      </c>
      <c r="Y10" s="12">
        <f t="shared" ca="1" si="20"/>
        <v>-71000</v>
      </c>
      <c r="Z10" s="12">
        <f t="shared" ca="1" si="21"/>
        <v>-43973.999810284091</v>
      </c>
      <c r="AA10" s="2">
        <f t="shared" ca="1" si="22"/>
        <v>-104123.60390628409</v>
      </c>
      <c r="AB10" s="2">
        <f t="shared" ca="1" si="13"/>
        <v>-104123.60390628409</v>
      </c>
    </row>
    <row r="11" spans="1:28" x14ac:dyDescent="0.25">
      <c r="A11" s="3" t="s">
        <v>102</v>
      </c>
      <c r="B11" s="28" cm="1">
        <f t="array" aca="1" ref="B11" ca="1">INDIRECT("Seaded!R"&amp;ROW()&amp;"C"&amp;MATCH($B$1,Seaded!$A$1:$J$1,0),0)</f>
        <v>0.02</v>
      </c>
      <c r="D11" s="4">
        <v>4</v>
      </c>
      <c r="E11" s="2">
        <f t="shared" ca="1" si="0"/>
        <v>698</v>
      </c>
      <c r="F11" s="5">
        <f t="shared" ca="1" si="1"/>
        <v>1.0090000000000003</v>
      </c>
      <c r="G11" s="2">
        <f t="shared" ca="1" si="2"/>
        <v>704.28200000000027</v>
      </c>
      <c r="H11" s="6">
        <f t="shared" ca="1" si="14"/>
        <v>32.666666666666664</v>
      </c>
      <c r="I11" s="5">
        <f t="shared" ca="1" si="3"/>
        <v>0.95666666666666655</v>
      </c>
      <c r="J11" s="13">
        <f t="shared" ca="1" si="4"/>
        <v>31</v>
      </c>
      <c r="K11" s="2">
        <f t="shared" ca="1" si="5"/>
        <v>21832.742000000009</v>
      </c>
      <c r="L11" s="11">
        <f t="shared" ca="1" si="15"/>
        <v>50550.950000000012</v>
      </c>
      <c r="M11" s="2">
        <f t="shared" ca="1" si="6"/>
        <v>7379.4667960000033</v>
      </c>
      <c r="N11" s="2">
        <f t="shared" ca="1" si="7"/>
        <v>1266.5484000000019</v>
      </c>
      <c r="O11" s="16">
        <f t="shared" ca="1" si="8"/>
        <v>757.39594320000106</v>
      </c>
      <c r="P11" s="11">
        <f t="shared" ca="1" si="16"/>
        <v>1441.2936200000015</v>
      </c>
      <c r="Q11" s="2">
        <f t="shared" ca="1" si="17"/>
        <v>8646.0151960000057</v>
      </c>
      <c r="R11" s="11">
        <f t="shared" ca="1" si="9"/>
        <v>19496.411100000012</v>
      </c>
      <c r="S11" s="2"/>
      <c r="T11" s="2">
        <f t="shared" ca="1" si="10"/>
        <v>-9196.849431818182</v>
      </c>
      <c r="U11" s="2">
        <f t="shared" ca="1" si="11"/>
        <v>-5395.4849999999997</v>
      </c>
      <c r="V11" s="2">
        <f t="shared" ca="1" si="18"/>
        <v>-14592.334431818181</v>
      </c>
      <c r="W11" s="5">
        <f t="shared" ca="1" si="12"/>
        <v>1.0066666666666668</v>
      </c>
      <c r="X11" s="2">
        <f t="shared" ca="1" si="19"/>
        <v>-14689.616661363638</v>
      </c>
      <c r="Y11" s="12">
        <f t="shared" ca="1" si="20"/>
        <v>-71000</v>
      </c>
      <c r="Z11" s="12">
        <f t="shared" ca="1" si="21"/>
        <v>-58697.665251988641</v>
      </c>
      <c r="AA11" s="2">
        <f t="shared" ca="1" si="22"/>
        <v>-110201.25415198863</v>
      </c>
      <c r="AB11" s="2">
        <f t="shared" ca="1" si="13"/>
        <v>-110201.25415198863</v>
      </c>
    </row>
    <row r="12" spans="1:28" x14ac:dyDescent="0.25">
      <c r="A12" s="3" t="s">
        <v>34</v>
      </c>
      <c r="B12" s="28" cm="1">
        <f t="array" aca="1" ref="B12" ca="1">INDIRECT("Seaded!R"&amp;ROW()&amp;"C"&amp;MATCH($B$1,Seaded!$A$1:$J$1,0),0)</f>
        <v>0.13</v>
      </c>
      <c r="D12" s="4">
        <v>5</v>
      </c>
      <c r="E12" s="2">
        <f t="shared" ca="1" si="0"/>
        <v>744</v>
      </c>
      <c r="F12" s="5">
        <f t="shared" ca="1" si="1"/>
        <v>1.0112500000000004</v>
      </c>
      <c r="G12" s="2">
        <f t="shared" ca="1" si="2"/>
        <v>752.37000000000035</v>
      </c>
      <c r="H12" s="6">
        <f t="shared" ca="1" si="14"/>
        <v>40.833333333333329</v>
      </c>
      <c r="I12" s="5">
        <f t="shared" ca="1" si="3"/>
        <v>0.94583333333333319</v>
      </c>
      <c r="J12" s="13">
        <f t="shared" ca="1" si="4"/>
        <v>38</v>
      </c>
      <c r="K12" s="2">
        <f t="shared" ca="1" si="5"/>
        <v>28590.060000000012</v>
      </c>
      <c r="L12" s="11">
        <f t="shared" ca="1" si="15"/>
        <v>79141.010000000024</v>
      </c>
      <c r="M12" s="2">
        <f t="shared" ca="1" si="6"/>
        <v>9663.4402800000043</v>
      </c>
      <c r="N12" s="2">
        <f t="shared" ca="1" si="7"/>
        <v>1918.0120000000024</v>
      </c>
      <c r="O12" s="16">
        <f t="shared" ca="1" si="8"/>
        <v>1146.9711760000014</v>
      </c>
      <c r="P12" s="11">
        <f t="shared" ca="1" si="16"/>
        <v>2588.2647960000031</v>
      </c>
      <c r="Q12" s="2">
        <f t="shared" ca="1" si="17"/>
        <v>11581.452280000007</v>
      </c>
      <c r="R12" s="11">
        <f t="shared" ca="1" si="9"/>
        <v>31077.863380000017</v>
      </c>
      <c r="S12" s="2"/>
      <c r="T12" s="2">
        <f t="shared" ca="1" si="10"/>
        <v>-9196.849431818182</v>
      </c>
      <c r="U12" s="2">
        <f t="shared" ca="1" si="11"/>
        <v>-5395.4849999999997</v>
      </c>
      <c r="V12" s="2">
        <f t="shared" ca="1" si="18"/>
        <v>-14592.334431818181</v>
      </c>
      <c r="W12" s="5">
        <f t="shared" ca="1" si="12"/>
        <v>1.0083333333333335</v>
      </c>
      <c r="X12" s="2">
        <f t="shared" ca="1" si="19"/>
        <v>-14713.937218750001</v>
      </c>
      <c r="Y12" s="12">
        <f t="shared" ca="1" si="20"/>
        <v>-71000</v>
      </c>
      <c r="Z12" s="12">
        <f t="shared" ca="1" si="21"/>
        <v>-73454.163446164777</v>
      </c>
      <c r="AA12" s="2">
        <f t="shared" ca="1" si="22"/>
        <v>-113376.30006616475</v>
      </c>
      <c r="AB12" s="2">
        <f t="shared" ca="1" si="13"/>
        <v>-113376.30006616475</v>
      </c>
    </row>
    <row r="13" spans="1:28" x14ac:dyDescent="0.25">
      <c r="A13" s="7" t="s">
        <v>44</v>
      </c>
      <c r="B13" s="28" cm="1">
        <f t="array" aca="1" ref="B13" ca="1">INDIRECT("Seaded!R"&amp;ROW()&amp;"C"&amp;MATCH($B$1,Seaded!$A$1:$J$1,0),0)</f>
        <v>0</v>
      </c>
      <c r="D13" s="4">
        <v>6</v>
      </c>
      <c r="E13" s="2">
        <f t="shared" ca="1" si="0"/>
        <v>790</v>
      </c>
      <c r="F13" s="5">
        <f t="shared" ca="1" si="1"/>
        <v>1.0135000000000005</v>
      </c>
      <c r="G13" s="2">
        <f t="shared" ca="1" si="2"/>
        <v>800.66500000000042</v>
      </c>
      <c r="H13" s="6">
        <f t="shared" ca="1" si="14"/>
        <v>48.999999999999993</v>
      </c>
      <c r="I13" s="5">
        <f t="shared" ca="1" si="3"/>
        <v>0.93499999999999983</v>
      </c>
      <c r="J13" s="13">
        <f t="shared" ca="1" si="4"/>
        <v>45</v>
      </c>
      <c r="K13" s="2">
        <f t="shared" ca="1" si="5"/>
        <v>36029.925000000017</v>
      </c>
      <c r="L13" s="11">
        <f t="shared" ca="1" si="15"/>
        <v>115170.93500000004</v>
      </c>
      <c r="M13" s="2">
        <f t="shared" ca="1" si="6"/>
        <v>12178.114650000007</v>
      </c>
      <c r="N13" s="2">
        <f t="shared" ca="1" si="7"/>
        <v>2705.9850000000038</v>
      </c>
      <c r="O13" s="16">
        <f t="shared" ca="1" si="8"/>
        <v>1618.1790300000021</v>
      </c>
      <c r="P13" s="11">
        <f t="shared" ca="1" si="16"/>
        <v>4206.4438260000052</v>
      </c>
      <c r="Q13" s="2">
        <f t="shared" ca="1" si="17"/>
        <v>14884.099650000011</v>
      </c>
      <c r="R13" s="11">
        <f t="shared" ca="1" si="9"/>
        <v>45961.963030000028</v>
      </c>
      <c r="S13" s="2"/>
      <c r="T13" s="2">
        <f t="shared" ca="1" si="10"/>
        <v>-9196.849431818182</v>
      </c>
      <c r="U13" s="2">
        <f t="shared" ca="1" si="11"/>
        <v>-5395.4849999999997</v>
      </c>
      <c r="V13" s="2">
        <f t="shared" ca="1" si="18"/>
        <v>-14592.334431818181</v>
      </c>
      <c r="W13" s="5">
        <f t="shared" ca="1" si="12"/>
        <v>1.0100000000000002</v>
      </c>
      <c r="X13" s="2">
        <f t="shared" ca="1" si="19"/>
        <v>-14738.257776136366</v>
      </c>
      <c r="Y13" s="12">
        <f t="shared" ca="1" si="20"/>
        <v>-71000</v>
      </c>
      <c r="Z13" s="12">
        <f t="shared" ca="1" si="21"/>
        <v>-88243.494392812514</v>
      </c>
      <c r="AA13" s="2">
        <f t="shared" ca="1" si="22"/>
        <v>-113281.53136281249</v>
      </c>
      <c r="AB13" s="2">
        <f t="shared" ca="1" si="13"/>
        <v>-113281.53136281249</v>
      </c>
    </row>
    <row r="14" spans="1:28" x14ac:dyDescent="0.25">
      <c r="A14" s="3" t="s">
        <v>22</v>
      </c>
      <c r="B14" s="29" cm="1">
        <f t="array" aca="1" ref="B14" ca="1">INDIRECT("Seaded!R"&amp;ROW()&amp;"C"&amp;MATCH($B$1,Seaded!$A$1:$J$1,0),0)</f>
        <v>142000</v>
      </c>
      <c r="D14" s="4">
        <v>7</v>
      </c>
      <c r="E14" s="2">
        <f t="shared" ref="E14:E19" ca="1" si="23">E13+($B$9-$B$8)/6</f>
        <v>799.5</v>
      </c>
      <c r="F14" s="5">
        <f t="shared" ca="1" si="1"/>
        <v>1.0157500000000006</v>
      </c>
      <c r="G14" s="2">
        <f t="shared" ca="1" si="2"/>
        <v>812.09212500000046</v>
      </c>
      <c r="H14" s="6">
        <f ca="1">H13+($G$4-$G$3)/6</f>
        <v>53.333333333333329</v>
      </c>
      <c r="I14" s="5">
        <f t="shared" ca="1" si="3"/>
        <v>0.92416666666666647</v>
      </c>
      <c r="J14" s="13">
        <f t="shared" ca="1" si="4"/>
        <v>49</v>
      </c>
      <c r="K14" s="2">
        <f t="shared" ca="1" si="5"/>
        <v>39792.514125000023</v>
      </c>
      <c r="L14" s="11">
        <f t="shared" ca="1" si="15"/>
        <v>154963.44912500007</v>
      </c>
      <c r="M14" s="2">
        <f t="shared" ca="1" si="6"/>
        <v>13449.869774250008</v>
      </c>
      <c r="N14" s="2">
        <f t="shared" ca="1" si="7"/>
        <v>3058.502825000005</v>
      </c>
      <c r="O14" s="16">
        <f t="shared" ca="1" si="8"/>
        <v>1828.9846893500028</v>
      </c>
      <c r="P14" s="11">
        <f t="shared" ca="1" si="16"/>
        <v>6035.4285153500077</v>
      </c>
      <c r="Q14" s="2">
        <f t="shared" ca="1" si="17"/>
        <v>16508.372599250011</v>
      </c>
      <c r="R14" s="11">
        <f t="shared" ca="1" si="9"/>
        <v>62470.335629250039</v>
      </c>
      <c r="S14" s="2"/>
      <c r="U14" s="2">
        <f t="shared" ca="1" si="11"/>
        <v>-5395.4849999999997</v>
      </c>
      <c r="V14" s="2">
        <f t="shared" ca="1" si="18"/>
        <v>-5395.4849999999997</v>
      </c>
      <c r="W14" s="5">
        <f t="shared" ca="1" si="12"/>
        <v>1.0116666666666669</v>
      </c>
      <c r="X14" s="2">
        <f t="shared" ca="1" si="19"/>
        <v>-5458.4323250000007</v>
      </c>
      <c r="Y14" s="12">
        <f t="shared" ca="1" si="20"/>
        <v>-71000</v>
      </c>
      <c r="Z14" s="12">
        <f t="shared" ca="1" si="21"/>
        <v>-93723.958281562518</v>
      </c>
      <c r="AA14" s="2">
        <f t="shared" ca="1" si="22"/>
        <v>-102253.62265231248</v>
      </c>
      <c r="AB14" s="2">
        <f t="shared" ca="1" si="13"/>
        <v>-102253.62265231248</v>
      </c>
    </row>
    <row r="15" spans="1:28" x14ac:dyDescent="0.25">
      <c r="A15" s="3" t="s">
        <v>23</v>
      </c>
      <c r="B15" s="21" cm="1">
        <f t="array" aca="1" ref="B15" ca="1">INDIRECT("Seaded!R"&amp;ROW()&amp;"C"&amp;MATCH($B$1,Seaded!$A$1:$J$1,0),0)</f>
        <v>0.3</v>
      </c>
      <c r="D15" s="4">
        <v>8</v>
      </c>
      <c r="E15" s="2">
        <f t="shared" ca="1" si="23"/>
        <v>809</v>
      </c>
      <c r="F15" s="5">
        <f t="shared" ca="1" si="1"/>
        <v>1.0180000000000007</v>
      </c>
      <c r="G15" s="2">
        <f t="shared" ca="1" si="2"/>
        <v>823.56200000000058</v>
      </c>
      <c r="H15" s="6">
        <f t="shared" ref="H15:H19" ca="1" si="24">H14+($G$4-$G$3)/6</f>
        <v>57.666666666666664</v>
      </c>
      <c r="I15" s="5">
        <f t="shared" ca="1" si="3"/>
        <v>0.91333333333333311</v>
      </c>
      <c r="J15" s="13">
        <f t="shared" ca="1" si="4"/>
        <v>52</v>
      </c>
      <c r="K15" s="2">
        <f t="shared" ca="1" si="5"/>
        <v>42825.224000000031</v>
      </c>
      <c r="L15" s="11">
        <f t="shared" ca="1" si="15"/>
        <v>197788.67312500009</v>
      </c>
      <c r="M15" s="2">
        <f t="shared" ca="1" si="6"/>
        <v>14474.925712000011</v>
      </c>
      <c r="N15" s="2">
        <f t="shared" ca="1" si="7"/>
        <v>3365.0448000000065</v>
      </c>
      <c r="O15" s="16">
        <f t="shared" ca="1" si="8"/>
        <v>2012.2967904000036</v>
      </c>
      <c r="P15" s="11">
        <f t="shared" ca="1" si="16"/>
        <v>8047.7253057500111</v>
      </c>
      <c r="Q15" s="2">
        <f t="shared" ca="1" si="17"/>
        <v>17839.970512000018</v>
      </c>
      <c r="R15" s="11">
        <f t="shared" ca="1" si="9"/>
        <v>80310.306141250054</v>
      </c>
      <c r="S15" s="2"/>
      <c r="U15" s="2">
        <f t="shared" ca="1" si="11"/>
        <v>-5395.4849999999997</v>
      </c>
      <c r="V15" s="2">
        <f t="shared" ca="1" si="18"/>
        <v>-5395.4849999999997</v>
      </c>
      <c r="W15" s="5">
        <f t="shared" ca="1" si="12"/>
        <v>1.0133333333333336</v>
      </c>
      <c r="X15" s="2">
        <f t="shared" ca="1" si="19"/>
        <v>-5467.4248000000016</v>
      </c>
      <c r="Y15" s="12">
        <f t="shared" ca="1" si="20"/>
        <v>-71000</v>
      </c>
      <c r="Z15" s="12">
        <f t="shared" ca="1" si="21"/>
        <v>-99216.562011562521</v>
      </c>
      <c r="AA15" s="2">
        <f t="shared" ca="1" si="22"/>
        <v>-89906.255870312467</v>
      </c>
      <c r="AB15" s="2">
        <f t="shared" ca="1" si="13"/>
        <v>-89906.255870312467</v>
      </c>
    </row>
    <row r="16" spans="1:28" x14ac:dyDescent="0.25">
      <c r="A16" s="3" t="s">
        <v>24</v>
      </c>
      <c r="B16" s="21" cm="1">
        <f t="array" aca="1" ref="B16" ca="1">INDIRECT("Seaded!R"&amp;ROW()&amp;"C"&amp;MATCH($B$1,Seaded!$A$1:$J$1,0),0)</f>
        <v>16</v>
      </c>
      <c r="D16" s="4">
        <v>9</v>
      </c>
      <c r="E16" s="2">
        <f t="shared" ca="1" si="23"/>
        <v>818.5</v>
      </c>
      <c r="F16" s="5">
        <f t="shared" ca="1" si="1"/>
        <v>1.0202500000000008</v>
      </c>
      <c r="G16" s="2">
        <f t="shared" ca="1" si="2"/>
        <v>835.07462500000065</v>
      </c>
      <c r="H16" s="6">
        <f t="shared" ca="1" si="24"/>
        <v>62</v>
      </c>
      <c r="I16" s="5">
        <f t="shared" ca="1" si="3"/>
        <v>0.90249999999999975</v>
      </c>
      <c r="J16" s="13">
        <f t="shared" ca="1" si="4"/>
        <v>55</v>
      </c>
      <c r="K16" s="2">
        <f t="shared" ca="1" si="5"/>
        <v>45929.104375000039</v>
      </c>
      <c r="L16" s="11">
        <f t="shared" ca="1" si="15"/>
        <v>243717.77750000014</v>
      </c>
      <c r="M16" s="2">
        <f t="shared" ca="1" si="6"/>
        <v>15524.037278750015</v>
      </c>
      <c r="N16" s="2">
        <f t="shared" ca="1" si="7"/>
        <v>3685.8208750000081</v>
      </c>
      <c r="O16" s="16">
        <f t="shared" ca="1" si="8"/>
        <v>2204.1208832500047</v>
      </c>
      <c r="P16" s="11">
        <f t="shared" ca="1" si="16"/>
        <v>10251.846189000016</v>
      </c>
      <c r="Q16" s="2">
        <f t="shared" ca="1" si="17"/>
        <v>19209.858153750021</v>
      </c>
      <c r="R16" s="11">
        <f t="shared" ca="1" si="9"/>
        <v>99520.164295000082</v>
      </c>
      <c r="S16" s="2"/>
      <c r="U16" s="2">
        <f t="shared" ca="1" si="11"/>
        <v>-5395.4849999999997</v>
      </c>
      <c r="V16" s="2">
        <f t="shared" ca="1" si="18"/>
        <v>-5395.4849999999997</v>
      </c>
      <c r="W16" s="5">
        <f t="shared" ca="1" si="12"/>
        <v>1.0150000000000003</v>
      </c>
      <c r="X16" s="2">
        <f t="shared" ca="1" si="19"/>
        <v>-5476.4172750000016</v>
      </c>
      <c r="Y16" s="12">
        <f t="shared" ca="1" si="20"/>
        <v>-71000</v>
      </c>
      <c r="Z16" s="12">
        <f t="shared" ca="1" si="21"/>
        <v>-104721.30558281252</v>
      </c>
      <c r="AA16" s="2">
        <f t="shared" ca="1" si="22"/>
        <v>-76201.141287812439</v>
      </c>
      <c r="AB16" s="2">
        <f t="shared" ca="1" si="13"/>
        <v>-76201.141287812439</v>
      </c>
    </row>
    <row r="17" spans="1:28" x14ac:dyDescent="0.25">
      <c r="A17" s="3" t="s">
        <v>25</v>
      </c>
      <c r="B17" s="29" cm="1">
        <f t="array" aca="1" ref="B17" ca="1">INDIRECT("Seaded!R"&amp;ROW()&amp;"C"&amp;MATCH($B$1,Seaded!$A$1:$J$1,0),0)</f>
        <v>1613</v>
      </c>
      <c r="D17" s="4">
        <v>10</v>
      </c>
      <c r="E17" s="2">
        <f t="shared" ca="1" si="23"/>
        <v>828</v>
      </c>
      <c r="F17" s="5">
        <f t="shared" ca="1" si="1"/>
        <v>1.0225000000000009</v>
      </c>
      <c r="G17" s="2">
        <f t="shared" ca="1" si="2"/>
        <v>846.63000000000068</v>
      </c>
      <c r="H17" s="6">
        <f t="shared" ca="1" si="24"/>
        <v>66.333333333333329</v>
      </c>
      <c r="I17" s="5">
        <f t="shared" ca="1" si="3"/>
        <v>0.89166666666666639</v>
      </c>
      <c r="J17" s="13">
        <f t="shared" ca="1" si="4"/>
        <v>59</v>
      </c>
      <c r="K17" s="2">
        <f t="shared" ca="1" si="5"/>
        <v>49951.170000000042</v>
      </c>
      <c r="L17" s="11">
        <f t="shared" ca="1" si="15"/>
        <v>293668.94750000018</v>
      </c>
      <c r="M17" s="2">
        <f t="shared" ca="1" si="6"/>
        <v>16883.495460000016</v>
      </c>
      <c r="N17" s="2">
        <f t="shared" ca="1" si="7"/>
        <v>4090.2340000000086</v>
      </c>
      <c r="O17" s="16">
        <f t="shared" ca="1" si="8"/>
        <v>2445.9599320000048</v>
      </c>
      <c r="P17" s="11">
        <f t="shared" ca="1" si="16"/>
        <v>12697.806121000021</v>
      </c>
      <c r="Q17" s="2">
        <f t="shared" ca="1" si="17"/>
        <v>20973.729460000024</v>
      </c>
      <c r="R17" s="11">
        <f t="shared" ca="1" si="9"/>
        <v>120493.89375500011</v>
      </c>
      <c r="S17" s="2"/>
      <c r="U17" s="2">
        <f t="shared" ca="1" si="11"/>
        <v>-5395.4849999999997</v>
      </c>
      <c r="V17" s="2">
        <f t="shared" ca="1" si="18"/>
        <v>-5395.4849999999997</v>
      </c>
      <c r="W17" s="5">
        <f t="shared" ca="1" si="12"/>
        <v>1.0166666666666671</v>
      </c>
      <c r="X17" s="2">
        <f t="shared" ca="1" si="19"/>
        <v>-5485.4097500000016</v>
      </c>
      <c r="Y17" s="12">
        <f t="shared" ca="1" si="20"/>
        <v>-71000</v>
      </c>
      <c r="Z17" s="12">
        <f t="shared" ca="1" si="21"/>
        <v>-110238.18899531252</v>
      </c>
      <c r="AA17" s="2">
        <f t="shared" ca="1" si="22"/>
        <v>-60744.295240312407</v>
      </c>
      <c r="AB17" s="2">
        <f t="shared" ca="1" si="13"/>
        <v>-60744.295240312407</v>
      </c>
    </row>
    <row r="18" spans="1:28" x14ac:dyDescent="0.25">
      <c r="A18" s="3" t="s">
        <v>14</v>
      </c>
      <c r="B18" s="3">
        <f ca="1">INT(B3*B2)</f>
        <v>330</v>
      </c>
      <c r="D18" s="4">
        <v>11</v>
      </c>
      <c r="E18" s="2">
        <f t="shared" ca="1" si="23"/>
        <v>837.5</v>
      </c>
      <c r="F18" s="5">
        <f t="shared" ca="1" si="1"/>
        <v>1.0247500000000009</v>
      </c>
      <c r="G18" s="2">
        <f t="shared" ca="1" si="2"/>
        <v>858.22812500000077</v>
      </c>
      <c r="H18" s="6">
        <f t="shared" ca="1" si="24"/>
        <v>70.666666666666657</v>
      </c>
      <c r="I18" s="5">
        <f t="shared" ca="1" si="3"/>
        <v>0.88083333333333302</v>
      </c>
      <c r="J18" s="13">
        <f t="shared" ca="1" si="4"/>
        <v>62</v>
      </c>
      <c r="K18" s="2">
        <f t="shared" ca="1" si="5"/>
        <v>53210.143750000047</v>
      </c>
      <c r="L18" s="11">
        <f t="shared" ca="1" si="15"/>
        <v>346879.09125000023</v>
      </c>
      <c r="M18" s="2">
        <f t="shared" ca="1" si="6"/>
        <v>17985.028587500015</v>
      </c>
      <c r="N18" s="2">
        <f t="shared" ca="1" si="7"/>
        <v>4442.0287500000095</v>
      </c>
      <c r="O18" s="16">
        <f t="shared" ca="1" si="8"/>
        <v>2656.3331925000057</v>
      </c>
      <c r="P18" s="11">
        <f t="shared" ca="1" si="16"/>
        <v>15354.139313500027</v>
      </c>
      <c r="Q18" s="2">
        <f t="shared" ca="1" si="17"/>
        <v>22427.057337500024</v>
      </c>
      <c r="R18" s="11">
        <f t="shared" ca="1" si="9"/>
        <v>142920.95109250012</v>
      </c>
      <c r="S18" s="2"/>
      <c r="U18" s="2">
        <f t="shared" ca="1" si="11"/>
        <v>-5395.4849999999997</v>
      </c>
      <c r="V18" s="2">
        <f t="shared" ca="1" si="18"/>
        <v>-5395.4849999999997</v>
      </c>
      <c r="W18" s="5">
        <f t="shared" ca="1" si="12"/>
        <v>1.0183333333333338</v>
      </c>
      <c r="X18" s="2">
        <f t="shared" ca="1" si="19"/>
        <v>-5494.4022250000016</v>
      </c>
      <c r="Y18" s="12">
        <f t="shared" ca="1" si="20"/>
        <v>-71000</v>
      </c>
      <c r="Z18" s="12">
        <f t="shared" ca="1" si="21"/>
        <v>-115767.21224906252</v>
      </c>
      <c r="AA18" s="2">
        <f t="shared" ca="1" si="22"/>
        <v>-43846.261156562396</v>
      </c>
      <c r="AB18" s="2">
        <f t="shared" ca="1" si="13"/>
        <v>-43846.261156562396</v>
      </c>
    </row>
    <row r="19" spans="1:28" x14ac:dyDescent="0.25">
      <c r="D19" s="4">
        <v>12</v>
      </c>
      <c r="E19" s="2">
        <f t="shared" ca="1" si="23"/>
        <v>847</v>
      </c>
      <c r="F19" s="5">
        <f t="shared" ca="1" si="1"/>
        <v>1.027000000000001</v>
      </c>
      <c r="G19" s="2">
        <f t="shared" ca="1" si="2"/>
        <v>869.86900000000082</v>
      </c>
      <c r="H19" s="6">
        <f t="shared" ca="1" si="24"/>
        <v>74.999999999999986</v>
      </c>
      <c r="I19" s="5">
        <f t="shared" ca="1" si="3"/>
        <v>0.86999999999999966</v>
      </c>
      <c r="J19" s="13">
        <f t="shared" ca="1" si="4"/>
        <v>65</v>
      </c>
      <c r="K19" s="2">
        <f t="shared" ca="1" si="5"/>
        <v>56541.485000000052</v>
      </c>
      <c r="L19" s="11">
        <f t="shared" ca="1" si="15"/>
        <v>403420.57625000027</v>
      </c>
      <c r="M19" s="2">
        <f t="shared" ca="1" si="6"/>
        <v>19111.021930000017</v>
      </c>
      <c r="N19" s="2">
        <f t="shared" ca="1" si="7"/>
        <v>4808.2970000000105</v>
      </c>
      <c r="O19" s="16">
        <f t="shared" ca="1" si="8"/>
        <v>2875.3616060000063</v>
      </c>
      <c r="P19" s="11">
        <f t="shared" ca="1" si="16"/>
        <v>18229.500919500035</v>
      </c>
      <c r="Q19" s="2">
        <f t="shared" ca="1" si="17"/>
        <v>23919.318930000027</v>
      </c>
      <c r="R19" s="11">
        <f t="shared" ca="1" si="9"/>
        <v>166840.27002250016</v>
      </c>
      <c r="S19" s="2"/>
      <c r="U19" s="2">
        <f t="shared" ca="1" si="11"/>
        <v>-5395.4849999999997</v>
      </c>
      <c r="V19" s="2">
        <f t="shared" ca="1" si="18"/>
        <v>-5395.4849999999997</v>
      </c>
      <c r="W19" s="5">
        <f t="shared" ca="1" si="12"/>
        <v>1.0200000000000005</v>
      </c>
      <c r="X19" s="2">
        <f t="shared" ca="1" si="19"/>
        <v>-5503.3947000000026</v>
      </c>
      <c r="Y19" s="12">
        <f t="shared" ca="1" si="20"/>
        <v>-71000</v>
      </c>
      <c r="Z19" s="12">
        <f t="shared" ca="1" si="21"/>
        <v>-121308.37534406253</v>
      </c>
      <c r="AA19" s="2">
        <f t="shared" ca="1" si="22"/>
        <v>-25468.105321562369</v>
      </c>
      <c r="AB19" s="2">
        <f t="shared" ca="1" si="13"/>
        <v>-25468.105321562369</v>
      </c>
    </row>
    <row r="20" spans="1:28" x14ac:dyDescent="0.25">
      <c r="D20" s="4">
        <v>13</v>
      </c>
      <c r="E20" s="2">
        <f ca="1">E19</f>
        <v>847</v>
      </c>
      <c r="F20" s="5">
        <f t="shared" ca="1" si="1"/>
        <v>1.0292500000000011</v>
      </c>
      <c r="G20" s="2">
        <f t="shared" ca="1" si="2"/>
        <v>871.77475000000095</v>
      </c>
      <c r="H20" s="6">
        <f ca="1">H19</f>
        <v>74.999999999999986</v>
      </c>
      <c r="I20" s="5">
        <f t="shared" ca="1" si="3"/>
        <v>0.8591666666666663</v>
      </c>
      <c r="J20" s="13">
        <f t="shared" ca="1" si="4"/>
        <v>64</v>
      </c>
      <c r="K20" s="2">
        <f t="shared" ca="1" si="5"/>
        <v>55793.584000000061</v>
      </c>
      <c r="L20" s="11">
        <f t="shared" ca="1" si="15"/>
        <v>459214.16025000031</v>
      </c>
      <c r="M20" s="2">
        <f t="shared" ca="1" si="6"/>
        <v>18858.231392000023</v>
      </c>
      <c r="N20" s="2">
        <f t="shared" ca="1" si="7"/>
        <v>4758.716800000012</v>
      </c>
      <c r="O20" s="16">
        <f t="shared" ca="1" si="8"/>
        <v>2845.7126464000071</v>
      </c>
      <c r="P20" s="11">
        <f t="shared" ca="1" si="16"/>
        <v>21075.213565900041</v>
      </c>
      <c r="Q20" s="2">
        <f t="shared" ca="1" si="17"/>
        <v>23616.948192000036</v>
      </c>
      <c r="R20" s="11">
        <f t="shared" ca="1" si="9"/>
        <v>190457.2182145002</v>
      </c>
      <c r="S20" s="2"/>
      <c r="W20" s="5">
        <f t="shared" ca="1" si="12"/>
        <v>1.0216666666666672</v>
      </c>
      <c r="Y20" s="12">
        <f t="shared" ca="1" si="20"/>
        <v>-71000</v>
      </c>
      <c r="Z20" s="12">
        <f t="shared" ca="1" si="21"/>
        <v>-121308.37534406253</v>
      </c>
      <c r="AA20" s="2">
        <f t="shared" ca="1" si="22"/>
        <v>-1851.1571295623289</v>
      </c>
      <c r="AB20" s="2">
        <f t="shared" ca="1" si="13"/>
        <v>-1851.1571295623289</v>
      </c>
    </row>
    <row r="21" spans="1:28" x14ac:dyDescent="0.25">
      <c r="D21" s="4">
        <v>14</v>
      </c>
      <c r="E21" s="2">
        <f t="shared" ref="E21:E84" ca="1" si="25">E20</f>
        <v>847</v>
      </c>
      <c r="F21" s="5">
        <f t="shared" ca="1" si="1"/>
        <v>1.0315000000000012</v>
      </c>
      <c r="G21" s="2">
        <f t="shared" ca="1" si="2"/>
        <v>873.68050000000096</v>
      </c>
      <c r="H21" s="6">
        <f t="shared" ref="H21:H84" ca="1" si="26">H20</f>
        <v>74.999999999999986</v>
      </c>
      <c r="I21" s="5">
        <f t="shared" ca="1" si="3"/>
        <v>0.84833333333333294</v>
      </c>
      <c r="J21" s="13">
        <f t="shared" ca="1" si="4"/>
        <v>63</v>
      </c>
      <c r="K21" s="2">
        <f t="shared" ca="1" si="5"/>
        <v>55041.871500000059</v>
      </c>
      <c r="L21" s="11">
        <f t="shared" ca="1" si="15"/>
        <v>514256.03175000037</v>
      </c>
      <c r="M21" s="2">
        <f t="shared" ca="1" si="6"/>
        <v>18604.152567000023</v>
      </c>
      <c r="N21" s="2">
        <f t="shared" ca="1" si="7"/>
        <v>4708.3743000000122</v>
      </c>
      <c r="O21" s="16">
        <f t="shared" ca="1" si="8"/>
        <v>2815.6078314000069</v>
      </c>
      <c r="P21" s="11">
        <f t="shared" ca="1" si="16"/>
        <v>23890.821397300049</v>
      </c>
      <c r="Q21" s="2">
        <f t="shared" ca="1" si="17"/>
        <v>23312.526867000037</v>
      </c>
      <c r="R21" s="11">
        <f t="shared" ca="1" si="9"/>
        <v>213769.74508150024</v>
      </c>
      <c r="S21" s="2"/>
      <c r="W21" s="5">
        <f t="shared" ca="1" si="12"/>
        <v>1.0233333333333339</v>
      </c>
      <c r="Y21" s="12">
        <f t="shared" ca="1" si="20"/>
        <v>-71000</v>
      </c>
      <c r="Z21" s="12">
        <f t="shared" ca="1" si="21"/>
        <v>-121308.37534406253</v>
      </c>
      <c r="AA21" s="2">
        <f t="shared" ca="1" si="22"/>
        <v>21461.369737437708</v>
      </c>
      <c r="AB21" s="2">
        <f t="shared" ca="1" si="13"/>
        <v>21461.369737437708</v>
      </c>
    </row>
    <row r="22" spans="1:28" x14ac:dyDescent="0.25">
      <c r="D22" s="4">
        <v>15</v>
      </c>
      <c r="E22" s="2">
        <f t="shared" ca="1" si="25"/>
        <v>847</v>
      </c>
      <c r="F22" s="5">
        <f t="shared" ca="1" si="1"/>
        <v>1.0337500000000013</v>
      </c>
      <c r="G22" s="2">
        <f t="shared" ca="1" si="2"/>
        <v>875.58625000000109</v>
      </c>
      <c r="H22" s="6">
        <f t="shared" ca="1" si="26"/>
        <v>74.999999999999986</v>
      </c>
      <c r="I22" s="5">
        <f t="shared" ca="1" si="3"/>
        <v>0.83749999999999958</v>
      </c>
      <c r="J22" s="13">
        <f t="shared" ca="1" si="4"/>
        <v>62</v>
      </c>
      <c r="K22" s="2">
        <f t="shared" ca="1" si="5"/>
        <v>54286.347500000069</v>
      </c>
      <c r="L22" s="11">
        <f t="shared" ca="1" si="15"/>
        <v>568542.37925000046</v>
      </c>
      <c r="M22" s="2">
        <f t="shared" ca="1" si="6"/>
        <v>18348.785455000023</v>
      </c>
      <c r="N22" s="2">
        <f t="shared" ca="1" si="7"/>
        <v>4657.269500000014</v>
      </c>
      <c r="O22" s="16">
        <f t="shared" ca="1" si="8"/>
        <v>2785.0471610000081</v>
      </c>
      <c r="P22" s="11">
        <f t="shared" ca="1" si="16"/>
        <v>26675.868558300059</v>
      </c>
      <c r="Q22" s="2">
        <f t="shared" ca="1" si="17"/>
        <v>23006.054955000036</v>
      </c>
      <c r="R22" s="11">
        <f t="shared" ca="1" si="9"/>
        <v>236775.80003650027</v>
      </c>
      <c r="S22" s="2"/>
      <c r="W22" s="5">
        <f t="shared" ca="1" si="12"/>
        <v>1.0250000000000006</v>
      </c>
      <c r="Y22" s="12">
        <f t="shared" ca="1" si="20"/>
        <v>-71000</v>
      </c>
      <c r="Z22" s="12">
        <f t="shared" ca="1" si="21"/>
        <v>-121308.37534406253</v>
      </c>
      <c r="AA22" s="2">
        <f t="shared" ca="1" si="22"/>
        <v>44467.424692437737</v>
      </c>
      <c r="AB22" s="2">
        <f t="shared" ca="1" si="13"/>
        <v>44467.424692437737</v>
      </c>
    </row>
    <row r="23" spans="1:28" x14ac:dyDescent="0.25">
      <c r="D23" s="4">
        <v>16</v>
      </c>
      <c r="E23" s="2">
        <f t="shared" ca="1" si="25"/>
        <v>847</v>
      </c>
      <c r="F23" s="5">
        <f t="shared" ca="1" si="1"/>
        <v>1.0360000000000014</v>
      </c>
      <c r="G23" s="2">
        <f t="shared" ca="1" si="2"/>
        <v>877.4920000000011</v>
      </c>
      <c r="H23" s="6">
        <f t="shared" ca="1" si="26"/>
        <v>74.999999999999986</v>
      </c>
      <c r="I23" s="5">
        <f t="shared" ca="1" si="3"/>
        <v>0.82666666666666622</v>
      </c>
      <c r="J23" s="13">
        <f t="shared" ca="1" si="4"/>
        <v>62</v>
      </c>
      <c r="K23" s="2">
        <f t="shared" ca="1" si="5"/>
        <v>54404.504000000066</v>
      </c>
      <c r="L23" s="11">
        <f t="shared" ca="1" si="15"/>
        <v>622946.88325000054</v>
      </c>
      <c r="M23" s="2">
        <f t="shared" ca="1" si="6"/>
        <v>18388.722352000023</v>
      </c>
      <c r="N23" s="2">
        <f t="shared" ca="1" si="7"/>
        <v>4680.9008000000131</v>
      </c>
      <c r="O23" s="16">
        <f t="shared" ca="1" si="8"/>
        <v>2799.1786784000078</v>
      </c>
      <c r="P23" s="11">
        <f t="shared" ca="1" si="16"/>
        <v>29475.047236700066</v>
      </c>
      <c r="Q23" s="2">
        <f t="shared" ca="1" si="17"/>
        <v>23069.623152000036</v>
      </c>
      <c r="R23" s="11">
        <f t="shared" ca="1" si="9"/>
        <v>259845.42318850031</v>
      </c>
      <c r="S23" s="2"/>
      <c r="W23" s="5">
        <f t="shared" ca="1" si="12"/>
        <v>1.0266666666666673</v>
      </c>
      <c r="Y23" s="12">
        <f t="shared" ca="1" si="20"/>
        <v>-71000</v>
      </c>
      <c r="Z23" s="12">
        <f t="shared" ca="1" si="21"/>
        <v>-121308.37534406253</v>
      </c>
      <c r="AA23" s="2">
        <f t="shared" ca="1" si="22"/>
        <v>67537.04784443778</v>
      </c>
      <c r="AB23" s="2">
        <f t="shared" ca="1" si="13"/>
        <v>67537.04784443778</v>
      </c>
    </row>
    <row r="24" spans="1:28" x14ac:dyDescent="0.25">
      <c r="D24" s="4">
        <v>17</v>
      </c>
      <c r="E24" s="2">
        <f t="shared" ca="1" si="25"/>
        <v>847</v>
      </c>
      <c r="F24" s="5">
        <f t="shared" ca="1" si="1"/>
        <v>1.0382500000000014</v>
      </c>
      <c r="G24" s="2">
        <f t="shared" ca="1" si="2"/>
        <v>879.39775000000122</v>
      </c>
      <c r="H24" s="6">
        <f t="shared" ca="1" si="26"/>
        <v>74.999999999999986</v>
      </c>
      <c r="I24" s="5">
        <f t="shared" ca="1" si="3"/>
        <v>0.81583333333333286</v>
      </c>
      <c r="J24" s="13">
        <f t="shared" ca="1" si="4"/>
        <v>61</v>
      </c>
      <c r="K24" s="2">
        <f t="shared" ca="1" si="5"/>
        <v>53643.262750000074</v>
      </c>
      <c r="L24" s="11">
        <f t="shared" ca="1" si="15"/>
        <v>676590.14600000065</v>
      </c>
      <c r="M24" s="2">
        <f t="shared" ca="1" si="6"/>
        <v>18131.422809500025</v>
      </c>
      <c r="N24" s="2">
        <f t="shared" ca="1" si="7"/>
        <v>4628.6525500000153</v>
      </c>
      <c r="O24" s="16">
        <f t="shared" ca="1" si="8"/>
        <v>2767.9342249000088</v>
      </c>
      <c r="P24" s="11">
        <f t="shared" ca="1" si="16"/>
        <v>32242.981461600073</v>
      </c>
      <c r="Q24" s="2">
        <f t="shared" ca="1" si="17"/>
        <v>22760.075359500042</v>
      </c>
      <c r="R24" s="11">
        <f t="shared" ca="1" si="9"/>
        <v>282605.49854800035</v>
      </c>
      <c r="S24" s="2"/>
      <c r="W24" s="5">
        <f t="shared" ca="1" si="12"/>
        <v>1.028333333333334</v>
      </c>
      <c r="Y24" s="12">
        <f t="shared" ca="1" si="20"/>
        <v>-71000</v>
      </c>
      <c r="Z24" s="12">
        <f t="shared" ca="1" si="21"/>
        <v>-121308.37534406253</v>
      </c>
      <c r="AA24" s="2">
        <f t="shared" ca="1" si="22"/>
        <v>90297.123203937823</v>
      </c>
      <c r="AB24" s="2">
        <f t="shared" ca="1" si="13"/>
        <v>90297.123203937823</v>
      </c>
    </row>
    <row r="25" spans="1:28" x14ac:dyDescent="0.25">
      <c r="D25" s="4">
        <v>18</v>
      </c>
      <c r="E25" s="2">
        <f t="shared" ca="1" si="25"/>
        <v>847</v>
      </c>
      <c r="F25" s="5">
        <f t="shared" ca="1" si="1"/>
        <v>1.0405000000000015</v>
      </c>
      <c r="G25" s="2">
        <f t="shared" ca="1" si="2"/>
        <v>881.30350000000135</v>
      </c>
      <c r="H25" s="6">
        <f t="shared" ca="1" si="26"/>
        <v>74.999999999999986</v>
      </c>
      <c r="I25" s="5">
        <f t="shared" ca="1" si="3"/>
        <v>0.80499999999999949</v>
      </c>
      <c r="J25" s="13">
        <f t="shared" ca="1" si="4"/>
        <v>60</v>
      </c>
      <c r="K25" s="2">
        <f t="shared" ca="1" si="5"/>
        <v>52878.210000000079</v>
      </c>
      <c r="L25" s="11">
        <f t="shared" ca="1" si="15"/>
        <v>729468.35600000073</v>
      </c>
      <c r="M25" s="2">
        <f t="shared" ca="1" si="6"/>
        <v>17872.834980000029</v>
      </c>
      <c r="N25" s="2">
        <f t="shared" ca="1" si="7"/>
        <v>4575.6420000000162</v>
      </c>
      <c r="O25" s="16">
        <f t="shared" ca="1" si="8"/>
        <v>2736.2339160000092</v>
      </c>
      <c r="P25" s="11">
        <f t="shared" ca="1" si="16"/>
        <v>34979.215377600085</v>
      </c>
      <c r="Q25" s="2">
        <f t="shared" ca="1" si="17"/>
        <v>22448.476980000043</v>
      </c>
      <c r="R25" s="11">
        <f t="shared" ca="1" si="9"/>
        <v>305053.97552800039</v>
      </c>
      <c r="S25" s="2"/>
      <c r="W25" s="5">
        <f t="shared" ca="1" si="12"/>
        <v>1.0300000000000007</v>
      </c>
      <c r="Y25" s="12">
        <f t="shared" ca="1" si="20"/>
        <v>-71000</v>
      </c>
      <c r="Z25" s="12">
        <f t="shared" ca="1" si="21"/>
        <v>-121308.37534406253</v>
      </c>
      <c r="AA25" s="2">
        <f t="shared" ca="1" si="22"/>
        <v>112745.60018393786</v>
      </c>
      <c r="AB25" s="2">
        <f t="shared" ca="1" si="13"/>
        <v>112745.60018393786</v>
      </c>
    </row>
    <row r="26" spans="1:28" x14ac:dyDescent="0.25">
      <c r="D26" s="4">
        <v>19</v>
      </c>
      <c r="E26" s="2">
        <f t="shared" ca="1" si="25"/>
        <v>847</v>
      </c>
      <c r="F26" s="5">
        <f t="shared" ca="1" si="1"/>
        <v>1.0427500000000016</v>
      </c>
      <c r="G26" s="2">
        <f t="shared" ca="1" si="2"/>
        <v>883.20925000000136</v>
      </c>
      <c r="H26" s="6">
        <f t="shared" ca="1" si="26"/>
        <v>74.999999999999986</v>
      </c>
      <c r="I26" s="5">
        <f t="shared" ca="1" si="3"/>
        <v>0.79416666666666613</v>
      </c>
      <c r="J26" s="13">
        <f t="shared" ca="1" si="4"/>
        <v>59</v>
      </c>
      <c r="K26" s="2">
        <f t="shared" ca="1" si="5"/>
        <v>52109.34575000008</v>
      </c>
      <c r="L26" s="11">
        <f t="shared" ca="1" si="15"/>
        <v>781577.70175000082</v>
      </c>
      <c r="M26" s="2">
        <f t="shared" ca="1" si="6"/>
        <v>17612.958863500029</v>
      </c>
      <c r="N26" s="2">
        <f t="shared" ca="1" si="7"/>
        <v>4521.8691500000159</v>
      </c>
      <c r="O26" s="16">
        <f t="shared" ca="1" si="8"/>
        <v>2704.0777517000097</v>
      </c>
      <c r="P26" s="11">
        <f t="shared" ca="1" si="16"/>
        <v>37683.293129300095</v>
      </c>
      <c r="Q26" s="2">
        <f t="shared" ca="1" si="17"/>
        <v>22134.828013500046</v>
      </c>
      <c r="R26" s="11">
        <f t="shared" ca="1" si="9"/>
        <v>327188.80354150041</v>
      </c>
      <c r="S26" s="2"/>
      <c r="W26" s="5">
        <f t="shared" ca="1" si="12"/>
        <v>1.0316666666666674</v>
      </c>
      <c r="Y26" s="12">
        <f t="shared" ca="1" si="20"/>
        <v>-71000</v>
      </c>
      <c r="Z26" s="12">
        <f t="shared" ca="1" si="21"/>
        <v>-121308.37534406253</v>
      </c>
      <c r="AA26" s="2">
        <f t="shared" ca="1" si="22"/>
        <v>134880.4281974379</v>
      </c>
      <c r="AB26" s="2">
        <f t="shared" ca="1" si="13"/>
        <v>134880.4281974379</v>
      </c>
    </row>
    <row r="27" spans="1:28" x14ac:dyDescent="0.25">
      <c r="D27" s="4">
        <v>20</v>
      </c>
      <c r="E27" s="2">
        <f t="shared" ca="1" si="25"/>
        <v>847</v>
      </c>
      <c r="F27" s="5">
        <f t="shared" ca="1" si="1"/>
        <v>1.0450000000000017</v>
      </c>
      <c r="G27" s="2">
        <f t="shared" ca="1" si="2"/>
        <v>885.11500000000149</v>
      </c>
      <c r="H27" s="6">
        <f t="shared" ca="1" si="26"/>
        <v>74.999999999999986</v>
      </c>
      <c r="I27" s="5">
        <f t="shared" ca="1" si="3"/>
        <v>0.78333333333333277</v>
      </c>
      <c r="J27" s="13">
        <f t="shared" ca="1" si="4"/>
        <v>58</v>
      </c>
      <c r="K27" s="2">
        <f t="shared" ca="1" si="5"/>
        <v>51336.670000000086</v>
      </c>
      <c r="L27" s="11">
        <f t="shared" ca="1" si="15"/>
        <v>832914.37175000086</v>
      </c>
      <c r="M27" s="2">
        <f t="shared" ca="1" si="6"/>
        <v>17351.79446000003</v>
      </c>
      <c r="N27" s="2">
        <f t="shared" ca="1" si="7"/>
        <v>4467.3340000000171</v>
      </c>
      <c r="O27" s="16">
        <f t="shared" ca="1" si="8"/>
        <v>2671.4657320000101</v>
      </c>
      <c r="P27" s="11">
        <f t="shared" ca="1" si="16"/>
        <v>40354.758861300106</v>
      </c>
      <c r="Q27" s="2">
        <f t="shared" ca="1" si="17"/>
        <v>21819.128460000047</v>
      </c>
      <c r="R27" s="11">
        <f t="shared" ca="1" si="9"/>
        <v>349007.93200150045</v>
      </c>
      <c r="S27" s="2"/>
      <c r="W27" s="5">
        <f t="shared" ca="1" si="12"/>
        <v>1.0333333333333341</v>
      </c>
      <c r="Y27" s="12">
        <f t="shared" ca="1" si="20"/>
        <v>-71000</v>
      </c>
      <c r="Z27" s="12">
        <f t="shared" ca="1" si="21"/>
        <v>-121308.37534406253</v>
      </c>
      <c r="AA27" s="2">
        <f t="shared" ca="1" si="22"/>
        <v>156699.55665743793</v>
      </c>
      <c r="AB27" s="2">
        <f t="shared" ca="1" si="13"/>
        <v>156699.55665743793</v>
      </c>
    </row>
    <row r="28" spans="1:28" x14ac:dyDescent="0.25">
      <c r="D28" s="4">
        <v>21</v>
      </c>
      <c r="E28" s="2">
        <f t="shared" ca="1" si="25"/>
        <v>847</v>
      </c>
      <c r="F28" s="5">
        <f t="shared" ca="1" si="1"/>
        <v>1.0472500000000018</v>
      </c>
      <c r="G28" s="2">
        <f t="shared" ca="1" si="2"/>
        <v>887.0207500000015</v>
      </c>
      <c r="H28" s="6">
        <f t="shared" ca="1" si="26"/>
        <v>74.999999999999986</v>
      </c>
      <c r="I28" s="5">
        <f t="shared" ca="1" si="3"/>
        <v>0.77249999999999941</v>
      </c>
      <c r="J28" s="13">
        <f t="shared" ca="1" si="4"/>
        <v>57</v>
      </c>
      <c r="K28" s="2">
        <f t="shared" ca="1" si="5"/>
        <v>50560.182750000087</v>
      </c>
      <c r="L28" s="11">
        <f t="shared" ca="1" si="15"/>
        <v>883474.5545000009</v>
      </c>
      <c r="M28" s="2">
        <f t="shared" ca="1" si="6"/>
        <v>17089.341769500032</v>
      </c>
      <c r="N28" s="2">
        <f t="shared" ca="1" si="7"/>
        <v>4412.036550000018</v>
      </c>
      <c r="O28" s="16">
        <f t="shared" ca="1" si="8"/>
        <v>2638.3978569000105</v>
      </c>
      <c r="P28" s="11">
        <f t="shared" ca="1" si="16"/>
        <v>42993.156718200116</v>
      </c>
      <c r="Q28" s="2">
        <f t="shared" ca="1" si="17"/>
        <v>21501.378319500051</v>
      </c>
      <c r="R28" s="11">
        <f t="shared" ca="1" si="9"/>
        <v>370509.31032100052</v>
      </c>
      <c r="S28" s="2"/>
      <c r="W28" s="5">
        <f t="shared" ca="1" si="12"/>
        <v>1.0350000000000008</v>
      </c>
      <c r="Y28" s="12">
        <f t="shared" ca="1" si="20"/>
        <v>-71000</v>
      </c>
      <c r="Z28" s="12">
        <f t="shared" ca="1" si="21"/>
        <v>-121308.37534406253</v>
      </c>
      <c r="AA28" s="2">
        <f t="shared" ca="1" si="22"/>
        <v>178200.93497693801</v>
      </c>
      <c r="AB28" s="2">
        <f t="shared" ca="1" si="13"/>
        <v>178200.93497693801</v>
      </c>
    </row>
    <row r="29" spans="1:28" x14ac:dyDescent="0.25">
      <c r="D29" s="4">
        <v>22</v>
      </c>
      <c r="E29" s="2">
        <f t="shared" ca="1" si="25"/>
        <v>847</v>
      </c>
      <c r="F29" s="5">
        <f t="shared" ca="1" si="1"/>
        <v>1.0495000000000019</v>
      </c>
      <c r="G29" s="2">
        <f t="shared" ca="1" si="2"/>
        <v>888.92650000000162</v>
      </c>
      <c r="H29" s="6">
        <f t="shared" ca="1" si="26"/>
        <v>74.999999999999986</v>
      </c>
      <c r="I29" s="5">
        <f t="shared" ca="1" si="3"/>
        <v>0.76166666666666605</v>
      </c>
      <c r="J29" s="13">
        <f t="shared" ca="1" si="4"/>
        <v>57</v>
      </c>
      <c r="K29" s="2">
        <f t="shared" ca="1" si="5"/>
        <v>50668.810500000094</v>
      </c>
      <c r="L29" s="11">
        <f t="shared" ca="1" si="15"/>
        <v>934143.36500000104</v>
      </c>
      <c r="M29" s="2">
        <f t="shared" ca="1" si="6"/>
        <v>17126.057949000035</v>
      </c>
      <c r="N29" s="2">
        <f t="shared" ca="1" si="7"/>
        <v>4433.762100000019</v>
      </c>
      <c r="O29" s="16">
        <f t="shared" ca="1" si="8"/>
        <v>2651.3897358000113</v>
      </c>
      <c r="P29" s="11">
        <f t="shared" ca="1" si="16"/>
        <v>45644.546454000127</v>
      </c>
      <c r="Q29" s="2">
        <f t="shared" ca="1" si="17"/>
        <v>21559.820049000053</v>
      </c>
      <c r="R29" s="11">
        <f t="shared" ca="1" si="9"/>
        <v>392069.13037000055</v>
      </c>
      <c r="S29" s="2"/>
      <c r="W29" s="5">
        <f t="shared" ca="1" si="12"/>
        <v>1.0366666666666675</v>
      </c>
      <c r="Y29" s="12">
        <f t="shared" ca="1" si="20"/>
        <v>-71000</v>
      </c>
      <c r="Z29" s="12">
        <f t="shared" ca="1" si="21"/>
        <v>-121308.37534406253</v>
      </c>
      <c r="AA29" s="2">
        <f t="shared" ca="1" si="22"/>
        <v>199760.75502593804</v>
      </c>
      <c r="AB29" s="2">
        <f t="shared" ca="1" si="13"/>
        <v>199760.75502593804</v>
      </c>
    </row>
    <row r="30" spans="1:28" x14ac:dyDescent="0.25">
      <c r="D30" s="4">
        <v>23</v>
      </c>
      <c r="E30" s="2">
        <f t="shared" ca="1" si="25"/>
        <v>847</v>
      </c>
      <c r="F30" s="5">
        <f t="shared" ca="1" si="1"/>
        <v>1.051750000000002</v>
      </c>
      <c r="G30" s="2">
        <f t="shared" ca="1" si="2"/>
        <v>890.83225000000164</v>
      </c>
      <c r="H30" s="6">
        <f t="shared" ca="1" si="26"/>
        <v>74.999999999999986</v>
      </c>
      <c r="I30" s="5">
        <f t="shared" ca="1" si="3"/>
        <v>0.75083333333333269</v>
      </c>
      <c r="J30" s="13">
        <f t="shared" ca="1" si="4"/>
        <v>56</v>
      </c>
      <c r="K30" s="2">
        <f t="shared" ca="1" si="5"/>
        <v>49886.606000000094</v>
      </c>
      <c r="L30" s="11">
        <f t="shared" ca="1" si="15"/>
        <v>984029.97100000118</v>
      </c>
      <c r="M30" s="2">
        <f t="shared" ca="1" si="6"/>
        <v>16861.672828000032</v>
      </c>
      <c r="N30" s="2">
        <f t="shared" ca="1" si="7"/>
        <v>4377.3212000000194</v>
      </c>
      <c r="O30" s="16">
        <f t="shared" ca="1" si="8"/>
        <v>2617.6380776000115</v>
      </c>
      <c r="P30" s="11">
        <f t="shared" ca="1" si="16"/>
        <v>48262.184531600142</v>
      </c>
      <c r="Q30" s="2">
        <f t="shared" ca="1" si="17"/>
        <v>21238.994028000052</v>
      </c>
      <c r="R30" s="11">
        <f t="shared" ca="1" si="9"/>
        <v>413308.1243980006</v>
      </c>
      <c r="S30" s="2"/>
      <c r="W30" s="5">
        <f t="shared" ca="1" si="12"/>
        <v>1.0383333333333342</v>
      </c>
      <c r="Y30" s="12">
        <f t="shared" ca="1" si="20"/>
        <v>-71000</v>
      </c>
      <c r="Z30" s="12">
        <f t="shared" ca="1" si="21"/>
        <v>-121308.37534406253</v>
      </c>
      <c r="AA30" s="2">
        <f t="shared" ca="1" si="22"/>
        <v>220999.74905393808</v>
      </c>
      <c r="AB30" s="2">
        <f t="shared" ca="1" si="13"/>
        <v>220999.74905393808</v>
      </c>
    </row>
    <row r="31" spans="1:28" x14ac:dyDescent="0.25">
      <c r="D31" s="4">
        <v>24</v>
      </c>
      <c r="E31" s="2">
        <f t="shared" ca="1" si="25"/>
        <v>847</v>
      </c>
      <c r="F31" s="5">
        <f t="shared" ca="1" si="1"/>
        <v>1.054000000000002</v>
      </c>
      <c r="G31" s="2">
        <f t="shared" ca="1" si="2"/>
        <v>892.73800000000176</v>
      </c>
      <c r="H31" s="6">
        <f t="shared" ca="1" si="26"/>
        <v>74.999999999999986</v>
      </c>
      <c r="I31" s="5">
        <f t="shared" ca="1" si="3"/>
        <v>0.73999999999999932</v>
      </c>
      <c r="J31" s="13">
        <f t="shared" ca="1" si="4"/>
        <v>55</v>
      </c>
      <c r="K31" s="2">
        <f t="shared" ca="1" si="5"/>
        <v>49100.590000000098</v>
      </c>
      <c r="L31" s="11">
        <f ca="1">L30+K31</f>
        <v>1033130.5610000013</v>
      </c>
      <c r="M31" s="2">
        <f t="shared" ca="1" si="6"/>
        <v>16595.999420000033</v>
      </c>
      <c r="N31" s="2">
        <f t="shared" ca="1" si="7"/>
        <v>4320.1180000000195</v>
      </c>
      <c r="O31" s="16">
        <f t="shared" ca="1" si="8"/>
        <v>2583.4305640000116</v>
      </c>
      <c r="P31" s="11">
        <f t="shared" ca="1" si="16"/>
        <v>50845.615095600151</v>
      </c>
      <c r="Q31" s="2">
        <f t="shared" ca="1" si="17"/>
        <v>20916.117420000053</v>
      </c>
      <c r="R31" s="11">
        <f t="shared" ca="1" si="9"/>
        <v>434224.24181800068</v>
      </c>
      <c r="S31" s="2"/>
      <c r="W31" s="5">
        <f t="shared" ca="1" si="12"/>
        <v>1.0400000000000009</v>
      </c>
      <c r="Y31" s="12">
        <f t="shared" ca="1" si="20"/>
        <v>-71000</v>
      </c>
      <c r="Z31" s="12">
        <f t="shared" ca="1" si="21"/>
        <v>-121308.37534406253</v>
      </c>
      <c r="AA31" s="2">
        <f t="shared" ca="1" si="22"/>
        <v>241915.86647393816</v>
      </c>
      <c r="AB31" s="2">
        <f t="shared" ca="1" si="13"/>
        <v>241915.86647393816</v>
      </c>
    </row>
    <row r="32" spans="1:28" x14ac:dyDescent="0.25">
      <c r="D32" s="4">
        <v>25</v>
      </c>
      <c r="E32" s="2">
        <f t="shared" ca="1" si="25"/>
        <v>847</v>
      </c>
      <c r="F32" s="5">
        <f t="shared" ca="1" si="1"/>
        <v>1.0562500000000021</v>
      </c>
      <c r="G32" s="2">
        <f t="shared" ca="1" si="2"/>
        <v>894.64375000000177</v>
      </c>
      <c r="H32" s="6">
        <f t="shared" ca="1" si="26"/>
        <v>74.999999999999986</v>
      </c>
      <c r="I32" s="5">
        <f t="shared" ca="1" si="3"/>
        <v>0.72916666666666596</v>
      </c>
      <c r="J32" s="13">
        <f t="shared" ca="1" si="4"/>
        <v>54</v>
      </c>
      <c r="K32" s="2">
        <f t="shared" ca="1" si="5"/>
        <v>48310.762500000099</v>
      </c>
      <c r="L32" s="11">
        <f t="shared" ca="1" si="15"/>
        <v>1081441.3235000013</v>
      </c>
      <c r="M32" s="2">
        <f t="shared" ca="1" si="6"/>
        <v>16329.037725000035</v>
      </c>
      <c r="N32" s="2">
        <f t="shared" ca="1" si="7"/>
        <v>4262.1525000000202</v>
      </c>
      <c r="O32" s="16">
        <f t="shared" ca="1" si="8"/>
        <v>2548.7671950000117</v>
      </c>
      <c r="P32" s="11">
        <f t="shared" ca="1" si="16"/>
        <v>53394.382290600166</v>
      </c>
      <c r="Q32" s="2">
        <f t="shared" ca="1" si="17"/>
        <v>20591.190225000057</v>
      </c>
      <c r="R32" s="11">
        <f t="shared" ca="1" si="9"/>
        <v>454815.43204300071</v>
      </c>
      <c r="S32" s="2"/>
      <c r="W32" s="5">
        <f t="shared" ca="1" si="12"/>
        <v>1.0416666666666676</v>
      </c>
      <c r="Y32" s="12">
        <f t="shared" ca="1" si="20"/>
        <v>-71000</v>
      </c>
      <c r="Z32" s="12">
        <f t="shared" ca="1" si="21"/>
        <v>-121308.37534406253</v>
      </c>
      <c r="AA32" s="2">
        <f t="shared" ca="1" si="22"/>
        <v>262507.05669893819</v>
      </c>
      <c r="AB32" s="2">
        <f t="shared" ca="1" si="13"/>
        <v>262507.05669893819</v>
      </c>
    </row>
    <row r="33" spans="4:28" x14ac:dyDescent="0.25">
      <c r="D33" s="4">
        <v>26</v>
      </c>
      <c r="E33" s="2">
        <f t="shared" ca="1" si="25"/>
        <v>847</v>
      </c>
      <c r="F33" s="5">
        <f t="shared" ca="1" si="1"/>
        <v>1.0585000000000022</v>
      </c>
      <c r="G33" s="2">
        <f t="shared" ca="1" si="2"/>
        <v>896.5495000000019</v>
      </c>
      <c r="H33" s="6">
        <f t="shared" ca="1" si="26"/>
        <v>74.999999999999986</v>
      </c>
      <c r="I33" s="5">
        <f t="shared" ca="1" si="3"/>
        <v>0.7183333333333326</v>
      </c>
      <c r="J33" s="13">
        <f t="shared" ca="1" si="4"/>
        <v>53</v>
      </c>
      <c r="K33" s="2">
        <f t="shared" ca="1" si="5"/>
        <v>47517.123500000103</v>
      </c>
      <c r="L33" s="11">
        <f t="shared" ca="1" si="15"/>
        <v>1128958.4470000016</v>
      </c>
      <c r="M33" s="2">
        <f t="shared" ca="1" si="6"/>
        <v>16060.787743000035</v>
      </c>
      <c r="N33" s="2">
        <f t="shared" ca="1" si="7"/>
        <v>4203.4247000000205</v>
      </c>
      <c r="O33" s="16">
        <f t="shared" ca="1" si="8"/>
        <v>2513.6479706000123</v>
      </c>
      <c r="P33" s="11">
        <f t="shared" ca="1" si="16"/>
        <v>55908.030261200176</v>
      </c>
      <c r="Q33" s="2">
        <f t="shared" ca="1" si="17"/>
        <v>20264.212443000055</v>
      </c>
      <c r="R33" s="11">
        <f t="shared" ca="1" si="9"/>
        <v>475079.64448600076</v>
      </c>
      <c r="S33" s="2"/>
      <c r="W33" s="5">
        <f t="shared" ca="1" si="12"/>
        <v>1.0433333333333343</v>
      </c>
      <c r="Y33" s="12">
        <f t="shared" ca="1" si="20"/>
        <v>-71000</v>
      </c>
      <c r="Z33" s="12">
        <f t="shared" ca="1" si="21"/>
        <v>-121308.37534406253</v>
      </c>
      <c r="AA33" s="2">
        <f t="shared" ca="1" si="22"/>
        <v>282771.26914193825</v>
      </c>
      <c r="AB33" s="2">
        <f t="shared" ca="1" si="13"/>
        <v>282771.26914193825</v>
      </c>
    </row>
    <row r="34" spans="4:28" x14ac:dyDescent="0.25">
      <c r="D34" s="4">
        <v>27</v>
      </c>
      <c r="E34" s="2">
        <f t="shared" ca="1" si="25"/>
        <v>847</v>
      </c>
      <c r="F34" s="5">
        <f t="shared" ca="1" si="1"/>
        <v>1.0607500000000023</v>
      </c>
      <c r="G34" s="2">
        <f t="shared" ca="1" si="2"/>
        <v>898.45525000000191</v>
      </c>
      <c r="H34" s="6">
        <f t="shared" ca="1" si="26"/>
        <v>74.999999999999986</v>
      </c>
      <c r="I34" s="5">
        <f t="shared" ca="1" si="3"/>
        <v>0.70749999999999924</v>
      </c>
      <c r="J34" s="13">
        <f t="shared" ca="1" si="4"/>
        <v>53</v>
      </c>
      <c r="K34" s="2">
        <f t="shared" ca="1" si="5"/>
        <v>47618.128250000103</v>
      </c>
      <c r="L34" s="11">
        <f t="shared" ca="1" si="15"/>
        <v>1176576.5752500016</v>
      </c>
      <c r="M34" s="2">
        <f t="shared" ca="1" si="6"/>
        <v>16094.927348500036</v>
      </c>
      <c r="N34" s="2">
        <f t="shared" ca="1" si="7"/>
        <v>4223.6256500000209</v>
      </c>
      <c r="O34" s="16">
        <f t="shared" ca="1" si="8"/>
        <v>2525.7281387000126</v>
      </c>
      <c r="P34" s="11">
        <f t="shared" ca="1" si="16"/>
        <v>58433.758399900187</v>
      </c>
      <c r="Q34" s="2">
        <f t="shared" ca="1" si="17"/>
        <v>20318.552998500058</v>
      </c>
      <c r="R34" s="11">
        <f t="shared" ca="1" si="9"/>
        <v>495398.19748450082</v>
      </c>
      <c r="S34" s="2"/>
      <c r="W34" s="5">
        <f t="shared" ca="1" si="12"/>
        <v>1.045000000000001</v>
      </c>
      <c r="Y34" s="12">
        <f t="shared" ca="1" si="20"/>
        <v>-71000</v>
      </c>
      <c r="Z34" s="12">
        <f t="shared" ca="1" si="21"/>
        <v>-121308.37534406253</v>
      </c>
      <c r="AA34" s="2">
        <f t="shared" ca="1" si="22"/>
        <v>303089.82214043831</v>
      </c>
      <c r="AB34" s="2">
        <f t="shared" ca="1" si="13"/>
        <v>303089.82214043831</v>
      </c>
    </row>
    <row r="35" spans="4:28" x14ac:dyDescent="0.25">
      <c r="D35" s="4">
        <v>28</v>
      </c>
      <c r="E35" s="2">
        <f t="shared" ca="1" si="25"/>
        <v>847</v>
      </c>
      <c r="F35" s="5">
        <f t="shared" ca="1" si="1"/>
        <v>1.0630000000000024</v>
      </c>
      <c r="G35" s="2">
        <f t="shared" ca="1" si="2"/>
        <v>900.36100000000204</v>
      </c>
      <c r="H35" s="6">
        <f t="shared" ca="1" si="26"/>
        <v>74.999999999999986</v>
      </c>
      <c r="I35" s="5">
        <f t="shared" ca="1" si="3"/>
        <v>0.69666666666666588</v>
      </c>
      <c r="J35" s="13">
        <f t="shared" ca="1" si="4"/>
        <v>52</v>
      </c>
      <c r="K35" s="2">
        <f t="shared" ca="1" si="5"/>
        <v>46818.772000000106</v>
      </c>
      <c r="L35" s="11">
        <f t="shared" ca="1" si="15"/>
        <v>1223395.3472500017</v>
      </c>
      <c r="M35" s="2">
        <f t="shared" ca="1" si="6"/>
        <v>15824.744936000037</v>
      </c>
      <c r="N35" s="2">
        <f t="shared" ca="1" si="7"/>
        <v>4163.7544000000216</v>
      </c>
      <c r="O35" s="16">
        <f t="shared" ca="1" si="8"/>
        <v>2489.9251312000129</v>
      </c>
      <c r="P35" s="11">
        <f t="shared" ca="1" si="16"/>
        <v>60923.6835311002</v>
      </c>
      <c r="Q35" s="2">
        <f t="shared" ca="1" si="17"/>
        <v>19988.499336000059</v>
      </c>
      <c r="R35" s="11">
        <f t="shared" ca="1" si="9"/>
        <v>515386.69682050089</v>
      </c>
      <c r="S35" s="2"/>
      <c r="W35" s="5">
        <f t="shared" ca="1" si="12"/>
        <v>1.0466666666666677</v>
      </c>
      <c r="Y35" s="12">
        <f t="shared" ca="1" si="20"/>
        <v>-71000</v>
      </c>
      <c r="Z35" s="12">
        <f t="shared" ca="1" si="21"/>
        <v>-121308.37534406253</v>
      </c>
      <c r="AA35" s="2">
        <f t="shared" ca="1" si="22"/>
        <v>323078.32147643837</v>
      </c>
      <c r="AB35" s="2">
        <f t="shared" ca="1" si="13"/>
        <v>323078.32147643837</v>
      </c>
    </row>
    <row r="36" spans="4:28" x14ac:dyDescent="0.25">
      <c r="D36" s="4">
        <v>29</v>
      </c>
      <c r="E36" s="2">
        <f t="shared" ca="1" si="25"/>
        <v>847</v>
      </c>
      <c r="F36" s="5">
        <f t="shared" ca="1" si="1"/>
        <v>1.0652500000000025</v>
      </c>
      <c r="G36" s="2">
        <f t="shared" ca="1" si="2"/>
        <v>902.26675000000205</v>
      </c>
      <c r="H36" s="6">
        <f t="shared" ca="1" si="26"/>
        <v>74.999999999999986</v>
      </c>
      <c r="I36" s="5">
        <f t="shared" ca="1" si="3"/>
        <v>0.68583333333333252</v>
      </c>
      <c r="J36" s="13">
        <f t="shared" ca="1" si="4"/>
        <v>51</v>
      </c>
      <c r="K36" s="2">
        <f t="shared" ca="1" si="5"/>
        <v>46015.604250000106</v>
      </c>
      <c r="L36" s="11">
        <f t="shared" ca="1" si="15"/>
        <v>1269410.9515000018</v>
      </c>
      <c r="M36" s="2">
        <f t="shared" ca="1" si="6"/>
        <v>15553.274236500038</v>
      </c>
      <c r="N36" s="2">
        <f t="shared" ca="1" si="7"/>
        <v>4103.1208500000212</v>
      </c>
      <c r="O36" s="16">
        <f t="shared" ca="1" si="8"/>
        <v>2453.6662683000127</v>
      </c>
      <c r="P36" s="11">
        <f t="shared" ca="1" si="16"/>
        <v>63377.34979940021</v>
      </c>
      <c r="Q36" s="2">
        <f t="shared" ca="1" si="17"/>
        <v>19656.395086500059</v>
      </c>
      <c r="R36" s="11">
        <f t="shared" ca="1" si="9"/>
        <v>535043.09190700098</v>
      </c>
      <c r="S36" s="2"/>
      <c r="W36" s="5">
        <f t="shared" ca="1" si="12"/>
        <v>1.0483333333333344</v>
      </c>
      <c r="Y36" s="12">
        <f t="shared" ca="1" si="20"/>
        <v>-71000</v>
      </c>
      <c r="Z36" s="12">
        <f t="shared" ca="1" si="21"/>
        <v>-121308.37534406253</v>
      </c>
      <c r="AA36" s="2">
        <f t="shared" ca="1" si="22"/>
        <v>342734.71656293847</v>
      </c>
      <c r="AB36" s="2">
        <f t="shared" ca="1" si="13"/>
        <v>342734.71656293847</v>
      </c>
    </row>
    <row r="37" spans="4:28" x14ac:dyDescent="0.25">
      <c r="D37" s="4">
        <v>30</v>
      </c>
      <c r="E37" s="2">
        <f t="shared" ca="1" si="25"/>
        <v>847</v>
      </c>
      <c r="F37" s="5">
        <f t="shared" ca="1" si="1"/>
        <v>1.0675000000000026</v>
      </c>
      <c r="G37" s="2">
        <f t="shared" ca="1" si="2"/>
        <v>904.17250000000217</v>
      </c>
      <c r="H37" s="6">
        <f t="shared" ca="1" si="26"/>
        <v>74.999999999999986</v>
      </c>
      <c r="I37" s="5">
        <f t="shared" ca="1" si="3"/>
        <v>0.67499999999999916</v>
      </c>
      <c r="J37" s="13">
        <f t="shared" ca="1" si="4"/>
        <v>50</v>
      </c>
      <c r="K37" s="2">
        <f t="shared" ca="1" si="5"/>
        <v>45208.625000000109</v>
      </c>
      <c r="L37" s="11">
        <f t="shared" ca="1" si="15"/>
        <v>1314619.5765000018</v>
      </c>
      <c r="M37" s="2">
        <f t="shared" ca="1" si="6"/>
        <v>15280.515250000039</v>
      </c>
      <c r="N37" s="2">
        <f t="shared" ca="1" si="7"/>
        <v>4041.7250000000222</v>
      </c>
      <c r="O37" s="16">
        <f t="shared" ca="1" si="8"/>
        <v>2416.951550000013</v>
      </c>
      <c r="P37" s="11">
        <f t="shared" ca="1" si="16"/>
        <v>65794.301349400223</v>
      </c>
      <c r="Q37" s="2">
        <f t="shared" ca="1" si="17"/>
        <v>19322.240250000061</v>
      </c>
      <c r="R37" s="11">
        <f t="shared" ca="1" si="9"/>
        <v>554365.33215700102</v>
      </c>
      <c r="S37" s="2"/>
      <c r="W37" s="5">
        <f t="shared" ca="1" si="12"/>
        <v>1.0500000000000012</v>
      </c>
      <c r="Y37" s="12">
        <f t="shared" ca="1" si="20"/>
        <v>-71000</v>
      </c>
      <c r="Z37" s="12">
        <f t="shared" ca="1" si="21"/>
        <v>-121308.37534406253</v>
      </c>
      <c r="AA37" s="2">
        <f t="shared" ca="1" si="22"/>
        <v>362056.9568129385</v>
      </c>
      <c r="AB37" s="2">
        <f t="shared" ca="1" si="13"/>
        <v>362056.9568129385</v>
      </c>
    </row>
    <row r="38" spans="4:28" x14ac:dyDescent="0.25">
      <c r="D38" s="4">
        <v>31</v>
      </c>
      <c r="E38" s="2">
        <f t="shared" ca="1" si="25"/>
        <v>847</v>
      </c>
      <c r="F38" s="5">
        <f t="shared" ca="1" si="1"/>
        <v>1.0697500000000026</v>
      </c>
      <c r="G38" s="2">
        <f t="shared" ca="1" si="2"/>
        <v>906.07825000000219</v>
      </c>
      <c r="H38" s="6">
        <f t="shared" ca="1" si="26"/>
        <v>74.999999999999986</v>
      </c>
      <c r="I38" s="5">
        <f t="shared" ca="1" si="3"/>
        <v>0.66416666666666579</v>
      </c>
      <c r="J38" s="13">
        <f t="shared" ca="1" si="4"/>
        <v>49</v>
      </c>
      <c r="K38" s="2">
        <f t="shared" ca="1" si="5"/>
        <v>44397.834250000109</v>
      </c>
      <c r="L38" s="11">
        <f t="shared" ca="1" si="15"/>
        <v>1359017.4107500019</v>
      </c>
      <c r="M38" s="2">
        <f t="shared" ca="1" si="6"/>
        <v>15006.467976500038</v>
      </c>
      <c r="N38" s="2">
        <f t="shared" ca="1" si="7"/>
        <v>3979.566850000022</v>
      </c>
      <c r="O38" s="16">
        <f t="shared" ca="1" si="8"/>
        <v>2379.7809763000132</v>
      </c>
      <c r="P38" s="11">
        <f t="shared" ca="1" si="16"/>
        <v>68174.082325700234</v>
      </c>
      <c r="Q38" s="2">
        <f t="shared" ca="1" si="17"/>
        <v>18986.034826500061</v>
      </c>
      <c r="R38" s="11">
        <f t="shared" ca="1" si="9"/>
        <v>573351.36698350112</v>
      </c>
      <c r="S38" s="2"/>
      <c r="W38" s="5">
        <f t="shared" ca="1" si="12"/>
        <v>1.0516666666666679</v>
      </c>
      <c r="Y38" s="12">
        <f t="shared" ca="1" si="20"/>
        <v>-71000</v>
      </c>
      <c r="Z38" s="12">
        <f t="shared" ca="1" si="21"/>
        <v>-121308.37534406253</v>
      </c>
      <c r="AA38" s="2">
        <f t="shared" ca="1" si="22"/>
        <v>381042.99163943861</v>
      </c>
      <c r="AB38" s="2">
        <f t="shared" ca="1" si="13"/>
        <v>381042.99163943861</v>
      </c>
    </row>
    <row r="39" spans="4:28" x14ac:dyDescent="0.25">
      <c r="D39" s="4">
        <v>32</v>
      </c>
      <c r="E39" s="2">
        <f t="shared" ca="1" si="25"/>
        <v>847</v>
      </c>
      <c r="F39" s="5">
        <f t="shared" ca="1" si="1"/>
        <v>1.0720000000000027</v>
      </c>
      <c r="G39" s="2">
        <f t="shared" ca="1" si="2"/>
        <v>907.98400000000231</v>
      </c>
      <c r="H39" s="6">
        <f t="shared" ca="1" si="26"/>
        <v>74.999999999999986</v>
      </c>
      <c r="I39" s="5">
        <f t="shared" ca="1" si="3"/>
        <v>0.65333333333333243</v>
      </c>
      <c r="J39" s="13">
        <f t="shared" ca="1" si="4"/>
        <v>48</v>
      </c>
      <c r="K39" s="2">
        <f t="shared" ca="1" si="5"/>
        <v>43583.232000000113</v>
      </c>
      <c r="L39" s="11">
        <f t="shared" ca="1" si="15"/>
        <v>1402600.642750002</v>
      </c>
      <c r="M39" s="2">
        <f t="shared" ca="1" si="6"/>
        <v>14731.132416000039</v>
      </c>
      <c r="N39" s="2">
        <f t="shared" ca="1" si="7"/>
        <v>3916.6464000000228</v>
      </c>
      <c r="O39" s="16">
        <f t="shared" ca="1" si="8"/>
        <v>2342.1545472000134</v>
      </c>
      <c r="P39" s="11">
        <f t="shared" ca="1" si="16"/>
        <v>70516.236872900248</v>
      </c>
      <c r="Q39" s="2">
        <f t="shared" ca="1" si="17"/>
        <v>18647.77881600006</v>
      </c>
      <c r="R39" s="11">
        <f t="shared" ca="1" si="9"/>
        <v>591999.14579950122</v>
      </c>
      <c r="S39" s="2"/>
      <c r="W39" s="5">
        <f t="shared" ca="1" si="12"/>
        <v>1.0533333333333346</v>
      </c>
      <c r="Y39" s="12">
        <f t="shared" ca="1" si="20"/>
        <v>-71000</v>
      </c>
      <c r="Z39" s="12">
        <f t="shared" ca="1" si="21"/>
        <v>-121308.37534406253</v>
      </c>
      <c r="AA39" s="2">
        <f t="shared" ca="1" si="22"/>
        <v>399690.7704554387</v>
      </c>
      <c r="AB39" s="2">
        <f t="shared" ca="1" si="13"/>
        <v>399690.7704554387</v>
      </c>
    </row>
    <row r="40" spans="4:28" x14ac:dyDescent="0.25">
      <c r="D40" s="4">
        <v>33</v>
      </c>
      <c r="E40" s="2">
        <f t="shared" ca="1" si="25"/>
        <v>847</v>
      </c>
      <c r="F40" s="5">
        <f t="shared" ref="F40:F71" ca="1" si="27">F39+$B$10/12</f>
        <v>1.0742500000000028</v>
      </c>
      <c r="G40" s="2">
        <f t="shared" ca="1" si="2"/>
        <v>909.88975000000244</v>
      </c>
      <c r="H40" s="6">
        <f t="shared" ca="1" si="26"/>
        <v>74.999999999999986</v>
      </c>
      <c r="I40" s="5">
        <f t="shared" ref="I40:I71" ca="1" si="28">I39-$B$12/12</f>
        <v>0.64249999999999907</v>
      </c>
      <c r="J40" s="13">
        <f t="shared" ca="1" si="4"/>
        <v>48</v>
      </c>
      <c r="K40" s="2">
        <f t="shared" ca="1" si="5"/>
        <v>43674.708000000115</v>
      </c>
      <c r="L40" s="11">
        <f t="shared" ca="1" si="15"/>
        <v>1446275.3507500021</v>
      </c>
      <c r="M40" s="2">
        <f t="shared" ca="1" si="6"/>
        <v>14762.051304000041</v>
      </c>
      <c r="N40" s="2">
        <f t="shared" ca="1" si="7"/>
        <v>3934.9416000000233</v>
      </c>
      <c r="O40" s="16">
        <f t="shared" ca="1" si="8"/>
        <v>2353.0950768000139</v>
      </c>
      <c r="P40" s="11">
        <f t="shared" ca="1" si="16"/>
        <v>72869.331949700267</v>
      </c>
      <c r="Q40" s="2">
        <f t="shared" ca="1" si="17"/>
        <v>18696.992904000064</v>
      </c>
      <c r="R40" s="11">
        <f t="shared" ca="1" si="9"/>
        <v>610696.13870350132</v>
      </c>
      <c r="S40" s="2"/>
      <c r="W40" s="5">
        <f t="shared" ca="1" si="12"/>
        <v>1.0550000000000013</v>
      </c>
      <c r="Y40" s="12">
        <f t="shared" ca="1" si="20"/>
        <v>-71000</v>
      </c>
      <c r="Z40" s="12">
        <f t="shared" ca="1" si="21"/>
        <v>-121308.37534406253</v>
      </c>
      <c r="AA40" s="2">
        <f t="shared" ca="1" si="22"/>
        <v>418387.7633594388</v>
      </c>
      <c r="AB40" s="2">
        <f t="shared" ref="AB40:AB71" ca="1" si="29">AA40/POWER(1+$B$13/12,D40)</f>
        <v>418387.7633594388</v>
      </c>
    </row>
    <row r="41" spans="4:28" x14ac:dyDescent="0.25">
      <c r="D41" s="4">
        <v>34</v>
      </c>
      <c r="E41" s="2">
        <f t="shared" ca="1" si="25"/>
        <v>847</v>
      </c>
      <c r="F41" s="5">
        <f t="shared" ca="1" si="27"/>
        <v>1.0765000000000029</v>
      </c>
      <c r="G41" s="2">
        <f t="shared" ca="1" si="2"/>
        <v>911.79550000000245</v>
      </c>
      <c r="H41" s="6">
        <f t="shared" ca="1" si="26"/>
        <v>74.999999999999986</v>
      </c>
      <c r="I41" s="5">
        <f t="shared" ca="1" si="28"/>
        <v>0.63166666666666571</v>
      </c>
      <c r="J41" s="13">
        <f t="shared" ca="1" si="4"/>
        <v>47</v>
      </c>
      <c r="K41" s="2">
        <f t="shared" ca="1" si="5"/>
        <v>42854.388500000117</v>
      </c>
      <c r="L41" s="11">
        <f t="shared" ca="1" si="15"/>
        <v>1489129.7392500022</v>
      </c>
      <c r="M41" s="2">
        <f t="shared" ca="1" si="6"/>
        <v>14484.78331300004</v>
      </c>
      <c r="N41" s="2">
        <f t="shared" ca="1" si="7"/>
        <v>3870.8777000000237</v>
      </c>
      <c r="O41" s="16">
        <f t="shared" ca="1" si="8"/>
        <v>2314.7848646000139</v>
      </c>
      <c r="P41" s="11">
        <f t="shared" ca="1" si="16"/>
        <v>75184.116814300287</v>
      </c>
      <c r="Q41" s="2">
        <f t="shared" ca="1" si="17"/>
        <v>18355.661013000063</v>
      </c>
      <c r="R41" s="11">
        <f t="shared" ca="1" si="9"/>
        <v>629051.79971650138</v>
      </c>
      <c r="S41" s="2"/>
      <c r="W41" s="5">
        <f t="shared" ca="1" si="12"/>
        <v>1.056666666666668</v>
      </c>
      <c r="Y41" s="12">
        <f t="shared" ca="1" si="20"/>
        <v>-71000</v>
      </c>
      <c r="Z41" s="12">
        <f t="shared" ca="1" si="21"/>
        <v>-121308.37534406253</v>
      </c>
      <c r="AA41" s="2">
        <f t="shared" ca="1" si="22"/>
        <v>436743.42437243887</v>
      </c>
      <c r="AB41" s="2">
        <f t="shared" ca="1" si="29"/>
        <v>436743.42437243887</v>
      </c>
    </row>
    <row r="42" spans="4:28" x14ac:dyDescent="0.25">
      <c r="D42" s="4">
        <v>35</v>
      </c>
      <c r="E42" s="2">
        <f t="shared" ca="1" si="25"/>
        <v>847</v>
      </c>
      <c r="F42" s="5">
        <f t="shared" ca="1" si="27"/>
        <v>1.078750000000003</v>
      </c>
      <c r="G42" s="2">
        <f t="shared" ca="1" si="2"/>
        <v>913.70125000000257</v>
      </c>
      <c r="H42" s="6">
        <f t="shared" ca="1" si="26"/>
        <v>74.999999999999986</v>
      </c>
      <c r="I42" s="5">
        <f t="shared" ca="1" si="28"/>
        <v>0.62083333333333235</v>
      </c>
      <c r="J42" s="13">
        <f t="shared" ca="1" si="4"/>
        <v>46</v>
      </c>
      <c r="K42" s="2">
        <f t="shared" ca="1" si="5"/>
        <v>42030.257500000116</v>
      </c>
      <c r="L42" s="11">
        <f t="shared" ca="1" si="15"/>
        <v>1531159.9967500023</v>
      </c>
      <c r="M42" s="2">
        <f t="shared" ca="1" si="6"/>
        <v>14206.22703500004</v>
      </c>
      <c r="N42" s="2">
        <f t="shared" ca="1" si="7"/>
        <v>3806.0515000000232</v>
      </c>
      <c r="O42" s="16">
        <f t="shared" ca="1" si="8"/>
        <v>2276.0187970000138</v>
      </c>
      <c r="P42" s="11">
        <f t="shared" ca="1" si="16"/>
        <v>77460.135611300298</v>
      </c>
      <c r="Q42" s="2">
        <f t="shared" ca="1" si="17"/>
        <v>18012.278535000063</v>
      </c>
      <c r="R42" s="11">
        <f t="shared" ca="1" si="9"/>
        <v>647064.07825150143</v>
      </c>
      <c r="S42" s="2"/>
      <c r="W42" s="5">
        <f t="shared" ca="1" si="12"/>
        <v>1.0583333333333347</v>
      </c>
      <c r="Y42" s="12">
        <f t="shared" ca="1" si="20"/>
        <v>-71000</v>
      </c>
      <c r="Z42" s="12">
        <f t="shared" ca="1" si="21"/>
        <v>-121308.37534406253</v>
      </c>
      <c r="AA42" s="2">
        <f t="shared" ca="1" si="22"/>
        <v>454755.70290743891</v>
      </c>
      <c r="AB42" s="2">
        <f t="shared" ca="1" si="29"/>
        <v>454755.70290743891</v>
      </c>
    </row>
    <row r="43" spans="4:28" x14ac:dyDescent="0.25">
      <c r="D43" s="4">
        <v>36</v>
      </c>
      <c r="E43" s="2">
        <f t="shared" ca="1" si="25"/>
        <v>847</v>
      </c>
      <c r="F43" s="5">
        <f t="shared" ca="1" si="27"/>
        <v>1.0810000000000031</v>
      </c>
      <c r="G43" s="2">
        <f t="shared" ca="1" si="2"/>
        <v>915.60700000000259</v>
      </c>
      <c r="H43" s="6">
        <f t="shared" ca="1" si="26"/>
        <v>74.999999999999986</v>
      </c>
      <c r="I43" s="5">
        <f t="shared" ca="1" si="28"/>
        <v>0.60999999999999899</v>
      </c>
      <c r="J43" s="13">
        <f t="shared" ca="1" si="4"/>
        <v>45</v>
      </c>
      <c r="K43" s="2">
        <f t="shared" ca="1" si="5"/>
        <v>41202.315000000119</v>
      </c>
      <c r="L43" s="11">
        <f t="shared" ca="1" si="15"/>
        <v>1572362.3117500024</v>
      </c>
      <c r="M43" s="2">
        <f t="shared" ca="1" si="6"/>
        <v>13926.38247000004</v>
      </c>
      <c r="N43" s="2">
        <f t="shared" ca="1" si="7"/>
        <v>3740.4630000000238</v>
      </c>
      <c r="O43" s="16">
        <f t="shared" ca="1" si="8"/>
        <v>2236.7968740000142</v>
      </c>
      <c r="P43" s="11">
        <f t="shared" ca="1" si="16"/>
        <v>79696.93248530032</v>
      </c>
      <c r="Q43" s="2">
        <f t="shared" ca="1" si="17"/>
        <v>17666.845470000066</v>
      </c>
      <c r="R43" s="11">
        <f t="shared" ca="1" si="9"/>
        <v>664730.92372150149</v>
      </c>
      <c r="S43" s="2"/>
      <c r="W43" s="5">
        <f t="shared" ca="1" si="12"/>
        <v>1.0600000000000014</v>
      </c>
      <c r="Y43" s="12">
        <f t="shared" ca="1" si="20"/>
        <v>-71000</v>
      </c>
      <c r="Z43" s="12">
        <f t="shared" ca="1" si="21"/>
        <v>-121308.37534406253</v>
      </c>
      <c r="AA43" s="2">
        <f t="shared" ca="1" si="22"/>
        <v>472422.54837743897</v>
      </c>
      <c r="AB43" s="2">
        <f t="shared" ca="1" si="29"/>
        <v>472422.54837743897</v>
      </c>
    </row>
    <row r="44" spans="4:28" x14ac:dyDescent="0.25">
      <c r="D44" s="4">
        <v>37</v>
      </c>
      <c r="E44" s="2">
        <f t="shared" ca="1" si="25"/>
        <v>847</v>
      </c>
      <c r="F44" s="5">
        <f t="shared" ca="1" si="27"/>
        <v>1.0832500000000032</v>
      </c>
      <c r="G44" s="2">
        <f t="shared" ca="1" si="2"/>
        <v>917.51275000000271</v>
      </c>
      <c r="H44" s="6">
        <f t="shared" ca="1" si="26"/>
        <v>74.999999999999986</v>
      </c>
      <c r="I44" s="5">
        <f t="shared" ca="1" si="28"/>
        <v>0.59916666666666563</v>
      </c>
      <c r="J44" s="13">
        <f t="shared" ca="1" si="4"/>
        <v>44</v>
      </c>
      <c r="K44" s="2">
        <f t="shared" ca="1" si="5"/>
        <v>40370.561000000118</v>
      </c>
      <c r="L44" s="11">
        <f t="shared" ca="1" si="15"/>
        <v>1612732.8727500027</v>
      </c>
      <c r="M44" s="2">
        <f t="shared" ca="1" si="6"/>
        <v>13645.249618000042</v>
      </c>
      <c r="N44" s="2">
        <f t="shared" ca="1" si="7"/>
        <v>3674.1122000000237</v>
      </c>
      <c r="O44" s="16">
        <f t="shared" ca="1" si="8"/>
        <v>2197.1190956000141</v>
      </c>
      <c r="P44" s="11">
        <f t="shared" ca="1" si="16"/>
        <v>81894.051580900341</v>
      </c>
      <c r="Q44" s="2">
        <f t="shared" ca="1" si="17"/>
        <v>17319.361818000067</v>
      </c>
      <c r="R44" s="11">
        <f t="shared" ca="1" si="9"/>
        <v>682050.28553950158</v>
      </c>
      <c r="S44" s="2"/>
      <c r="W44" s="5">
        <f t="shared" ca="1" si="12"/>
        <v>1.0616666666666681</v>
      </c>
      <c r="Y44" s="12">
        <f t="shared" ca="1" si="20"/>
        <v>-71000</v>
      </c>
      <c r="Z44" s="12">
        <f t="shared" ca="1" si="21"/>
        <v>-121308.37534406253</v>
      </c>
      <c r="AA44" s="2">
        <f t="shared" ca="1" si="22"/>
        <v>489741.91019543906</v>
      </c>
      <c r="AB44" s="2">
        <f t="shared" ca="1" si="29"/>
        <v>489741.91019543906</v>
      </c>
    </row>
    <row r="45" spans="4:28" x14ac:dyDescent="0.25">
      <c r="D45" s="4">
        <v>38</v>
      </c>
      <c r="E45" s="2">
        <f t="shared" ca="1" si="25"/>
        <v>847</v>
      </c>
      <c r="F45" s="5">
        <f t="shared" ca="1" si="27"/>
        <v>1.0855000000000032</v>
      </c>
      <c r="G45" s="2">
        <f t="shared" ca="1" si="2"/>
        <v>919.41850000000272</v>
      </c>
      <c r="H45" s="6">
        <f t="shared" ca="1" si="26"/>
        <v>74.999999999999986</v>
      </c>
      <c r="I45" s="5">
        <f t="shared" ca="1" si="28"/>
        <v>0.58833333333333226</v>
      </c>
      <c r="J45" s="13">
        <f t="shared" ca="1" si="4"/>
        <v>44</v>
      </c>
      <c r="K45" s="2">
        <f t="shared" ca="1" si="5"/>
        <v>40454.414000000121</v>
      </c>
      <c r="L45" s="11">
        <f t="shared" ca="1" si="15"/>
        <v>1653187.2867500028</v>
      </c>
      <c r="M45" s="2">
        <f t="shared" ca="1" si="6"/>
        <v>13673.591932000041</v>
      </c>
      <c r="N45" s="2">
        <f t="shared" ca="1" si="7"/>
        <v>3690.8828000000244</v>
      </c>
      <c r="O45" s="16">
        <f t="shared" ca="1" si="8"/>
        <v>2207.1479144000145</v>
      </c>
      <c r="P45" s="11">
        <f t="shared" ca="1" si="16"/>
        <v>84101.19949530036</v>
      </c>
      <c r="Q45" s="2">
        <f t="shared" ca="1" si="17"/>
        <v>17364.474732000064</v>
      </c>
      <c r="R45" s="11">
        <f t="shared" ca="1" si="9"/>
        <v>699414.76027150161</v>
      </c>
      <c r="S45" s="2"/>
      <c r="W45" s="5">
        <f t="shared" ca="1" si="12"/>
        <v>1.0633333333333348</v>
      </c>
      <c r="Y45" s="12">
        <f t="shared" ca="1" si="20"/>
        <v>-71000</v>
      </c>
      <c r="Z45" s="12">
        <f t="shared" ca="1" si="21"/>
        <v>-121308.37534406253</v>
      </c>
      <c r="AA45" s="2">
        <f t="shared" ca="1" si="22"/>
        <v>507106.3849274391</v>
      </c>
      <c r="AB45" s="2">
        <f t="shared" ca="1" si="29"/>
        <v>507106.3849274391</v>
      </c>
    </row>
    <row r="46" spans="4:28" x14ac:dyDescent="0.25">
      <c r="D46" s="4">
        <v>39</v>
      </c>
      <c r="E46" s="2">
        <f t="shared" ca="1" si="25"/>
        <v>847</v>
      </c>
      <c r="F46" s="5">
        <f t="shared" ca="1" si="27"/>
        <v>1.0877500000000033</v>
      </c>
      <c r="G46" s="2">
        <f t="shared" ca="1" si="2"/>
        <v>921.32425000000285</v>
      </c>
      <c r="H46" s="6">
        <f t="shared" ca="1" si="26"/>
        <v>74.999999999999986</v>
      </c>
      <c r="I46" s="5">
        <f t="shared" ca="1" si="28"/>
        <v>0.5774999999999989</v>
      </c>
      <c r="J46" s="13">
        <f t="shared" ca="1" si="4"/>
        <v>43</v>
      </c>
      <c r="K46" s="2">
        <f t="shared" ca="1" si="5"/>
        <v>39616.942750000126</v>
      </c>
      <c r="L46" s="11">
        <f t="shared" ca="1" si="15"/>
        <v>1692804.2295000029</v>
      </c>
      <c r="M46" s="2">
        <f t="shared" ca="1" si="6"/>
        <v>13390.526649500043</v>
      </c>
      <c r="N46" s="2">
        <f t="shared" ca="1" si="7"/>
        <v>3623.3885500000251</v>
      </c>
      <c r="O46" s="16">
        <f t="shared" ca="1" si="8"/>
        <v>2166.7863529000151</v>
      </c>
      <c r="P46" s="11">
        <f t="shared" ca="1" si="16"/>
        <v>86267.985848200376</v>
      </c>
      <c r="Q46" s="2">
        <f t="shared" ca="1" si="17"/>
        <v>17013.915199500068</v>
      </c>
      <c r="R46" s="11">
        <f t="shared" ca="1" si="9"/>
        <v>716428.67547100165</v>
      </c>
      <c r="S46" s="2"/>
      <c r="W46" s="5">
        <f t="shared" ca="1" si="12"/>
        <v>1.0650000000000015</v>
      </c>
      <c r="Y46" s="12">
        <f t="shared" ca="1" si="20"/>
        <v>-71000</v>
      </c>
      <c r="Z46" s="12">
        <f t="shared" ca="1" si="21"/>
        <v>-121308.37534406253</v>
      </c>
      <c r="AA46" s="2">
        <f t="shared" ca="1" si="22"/>
        <v>524120.30012693914</v>
      </c>
      <c r="AB46" s="2">
        <f t="shared" ca="1" si="29"/>
        <v>524120.30012693914</v>
      </c>
    </row>
    <row r="47" spans="4:28" x14ac:dyDescent="0.25">
      <c r="D47" s="4">
        <v>40</v>
      </c>
      <c r="E47" s="2">
        <f t="shared" ca="1" si="25"/>
        <v>847</v>
      </c>
      <c r="F47" s="5">
        <f t="shared" ca="1" si="27"/>
        <v>1.0900000000000034</v>
      </c>
      <c r="G47" s="2">
        <f t="shared" ca="1" si="2"/>
        <v>923.23000000000286</v>
      </c>
      <c r="H47" s="6">
        <f t="shared" ca="1" si="26"/>
        <v>74.999999999999986</v>
      </c>
      <c r="I47" s="5">
        <f t="shared" ca="1" si="28"/>
        <v>0.56666666666666554</v>
      </c>
      <c r="J47" s="13">
        <f t="shared" ca="1" si="4"/>
        <v>42</v>
      </c>
      <c r="K47" s="2">
        <f t="shared" ca="1" si="5"/>
        <v>38775.66000000012</v>
      </c>
      <c r="L47" s="11">
        <f t="shared" ca="1" si="15"/>
        <v>1731579.8895000031</v>
      </c>
      <c r="M47" s="2">
        <f t="shared" ca="1" si="6"/>
        <v>13106.17308000004</v>
      </c>
      <c r="N47" s="2">
        <f t="shared" ca="1" si="7"/>
        <v>3555.1320000000242</v>
      </c>
      <c r="O47" s="16">
        <f t="shared" ca="1" si="8"/>
        <v>2125.9689360000143</v>
      </c>
      <c r="P47" s="11">
        <f t="shared" ca="1" si="16"/>
        <v>88393.954784200396</v>
      </c>
      <c r="Q47" s="2">
        <f t="shared" ca="1" si="17"/>
        <v>16661.305080000064</v>
      </c>
      <c r="R47" s="11">
        <f t="shared" ca="1" si="9"/>
        <v>733089.98055100173</v>
      </c>
      <c r="S47" s="2"/>
      <c r="W47" s="5">
        <f t="shared" ca="1" si="12"/>
        <v>1.0666666666666682</v>
      </c>
      <c r="Y47" s="12">
        <f t="shared" ca="1" si="20"/>
        <v>-71000</v>
      </c>
      <c r="Z47" s="12">
        <f t="shared" ca="1" si="21"/>
        <v>-121308.37534406253</v>
      </c>
      <c r="AA47" s="2">
        <f t="shared" ca="1" si="22"/>
        <v>540781.60520693916</v>
      </c>
      <c r="AB47" s="2">
        <f t="shared" ca="1" si="29"/>
        <v>540781.60520693916</v>
      </c>
    </row>
    <row r="48" spans="4:28" x14ac:dyDescent="0.25">
      <c r="D48" s="4">
        <v>41</v>
      </c>
      <c r="E48" s="2">
        <f t="shared" ca="1" si="25"/>
        <v>847</v>
      </c>
      <c r="F48" s="5">
        <f t="shared" ca="1" si="27"/>
        <v>1.0922500000000035</v>
      </c>
      <c r="G48" s="2">
        <f t="shared" ca="1" si="2"/>
        <v>925.13575000000299</v>
      </c>
      <c r="H48" s="6">
        <f t="shared" ca="1" si="26"/>
        <v>74.999999999999986</v>
      </c>
      <c r="I48" s="5">
        <f t="shared" ca="1" si="28"/>
        <v>0.55583333333333218</v>
      </c>
      <c r="J48" s="13">
        <f t="shared" ca="1" si="4"/>
        <v>41</v>
      </c>
      <c r="K48" s="2">
        <f t="shared" ca="1" si="5"/>
        <v>37930.565750000125</v>
      </c>
      <c r="L48" s="11">
        <f t="shared" ca="1" si="15"/>
        <v>1769510.4552500031</v>
      </c>
      <c r="M48" s="2">
        <f t="shared" ca="1" si="6"/>
        <v>12820.531223500044</v>
      </c>
      <c r="N48" s="2">
        <f t="shared" ca="1" si="7"/>
        <v>3486.1131500000251</v>
      </c>
      <c r="O48" s="16">
        <f t="shared" ca="1" si="8"/>
        <v>2084.6956637000148</v>
      </c>
      <c r="P48" s="11">
        <f t="shared" ca="1" si="16"/>
        <v>90478.650447900407</v>
      </c>
      <c r="Q48" s="2">
        <f t="shared" ca="1" si="17"/>
        <v>16306.644373500068</v>
      </c>
      <c r="R48" s="11">
        <f t="shared" ca="1" si="9"/>
        <v>749396.62492450175</v>
      </c>
      <c r="S48" s="2"/>
      <c r="W48" s="5">
        <f t="shared" ca="1" si="12"/>
        <v>1.0683333333333349</v>
      </c>
      <c r="Y48" s="12">
        <f t="shared" ca="1" si="20"/>
        <v>-71000</v>
      </c>
      <c r="Z48" s="12">
        <f t="shared" ca="1" si="21"/>
        <v>-121308.37534406253</v>
      </c>
      <c r="AA48" s="2">
        <f t="shared" ca="1" si="22"/>
        <v>557088.24958043918</v>
      </c>
      <c r="AB48" s="2">
        <f t="shared" ca="1" si="29"/>
        <v>557088.24958043918</v>
      </c>
    </row>
    <row r="49" spans="4:28" x14ac:dyDescent="0.25">
      <c r="D49" s="4">
        <v>42</v>
      </c>
      <c r="E49" s="2">
        <f t="shared" ca="1" si="25"/>
        <v>847</v>
      </c>
      <c r="F49" s="5">
        <f t="shared" ca="1" si="27"/>
        <v>1.0945000000000036</v>
      </c>
      <c r="G49" s="2">
        <f t="shared" ca="1" si="2"/>
        <v>927.041500000003</v>
      </c>
      <c r="H49" s="6">
        <f t="shared" ca="1" si="26"/>
        <v>74.999999999999986</v>
      </c>
      <c r="I49" s="5">
        <f t="shared" ca="1" si="28"/>
        <v>0.54499999999999882</v>
      </c>
      <c r="J49" s="13">
        <f t="shared" ca="1" si="4"/>
        <v>40</v>
      </c>
      <c r="K49" s="2">
        <f t="shared" ca="1" si="5"/>
        <v>37081.66000000012</v>
      </c>
      <c r="L49" s="11">
        <f t="shared" ca="1" si="15"/>
        <v>1806592.1152500033</v>
      </c>
      <c r="M49" s="2">
        <f t="shared" ca="1" si="6"/>
        <v>12533.601080000042</v>
      </c>
      <c r="N49" s="2">
        <f t="shared" ca="1" si="7"/>
        <v>3416.332000000024</v>
      </c>
      <c r="O49" s="16">
        <f t="shared" ca="1" si="8"/>
        <v>2042.9665360000142</v>
      </c>
      <c r="P49" s="11">
        <f t="shared" ca="1" si="16"/>
        <v>92521.616983900414</v>
      </c>
      <c r="Q49" s="2">
        <f t="shared" ca="1" si="17"/>
        <v>15949.933080000066</v>
      </c>
      <c r="R49" s="11">
        <f t="shared" ca="1" si="9"/>
        <v>765346.55800450186</v>
      </c>
      <c r="S49" s="2"/>
      <c r="W49" s="5">
        <f t="shared" ca="1" si="12"/>
        <v>1.0700000000000016</v>
      </c>
      <c r="Y49" s="12">
        <f t="shared" ca="1" si="20"/>
        <v>-71000</v>
      </c>
      <c r="Z49" s="12">
        <f t="shared" ca="1" si="21"/>
        <v>-121308.37534406253</v>
      </c>
      <c r="AA49" s="2">
        <f t="shared" ca="1" si="22"/>
        <v>573038.18266043928</v>
      </c>
      <c r="AB49" s="2">
        <f t="shared" ca="1" si="29"/>
        <v>573038.18266043928</v>
      </c>
    </row>
    <row r="50" spans="4:28" x14ac:dyDescent="0.25">
      <c r="D50" s="4">
        <v>43</v>
      </c>
      <c r="E50" s="2">
        <f t="shared" ca="1" si="25"/>
        <v>847</v>
      </c>
      <c r="F50" s="5">
        <f t="shared" ca="1" si="27"/>
        <v>1.0967500000000037</v>
      </c>
      <c r="G50" s="2">
        <f t="shared" ca="1" si="2"/>
        <v>928.94725000000312</v>
      </c>
      <c r="H50" s="6">
        <f t="shared" ca="1" si="26"/>
        <v>74.999999999999986</v>
      </c>
      <c r="I50" s="5">
        <f t="shared" ca="1" si="28"/>
        <v>0.53416666666666546</v>
      </c>
      <c r="J50" s="13">
        <f t="shared" ca="1" si="4"/>
        <v>40</v>
      </c>
      <c r="K50" s="2">
        <f t="shared" ca="1" si="5"/>
        <v>37157.890000000123</v>
      </c>
      <c r="L50" s="11">
        <f t="shared" ca="1" si="15"/>
        <v>1843750.0052500034</v>
      </c>
      <c r="M50" s="2">
        <f t="shared" ca="1" si="6"/>
        <v>12559.366820000043</v>
      </c>
      <c r="N50" s="2">
        <f t="shared" ca="1" si="7"/>
        <v>3431.578000000025</v>
      </c>
      <c r="O50" s="16">
        <f t="shared" ca="1" si="8"/>
        <v>2052.0836440000148</v>
      </c>
      <c r="P50" s="11">
        <f t="shared" ca="1" si="16"/>
        <v>94573.700627900427</v>
      </c>
      <c r="Q50" s="2">
        <f t="shared" ca="1" si="17"/>
        <v>15990.944820000068</v>
      </c>
      <c r="R50" s="11">
        <f t="shared" ca="1" si="9"/>
        <v>781337.50282450195</v>
      </c>
      <c r="S50" s="2"/>
      <c r="W50" s="5">
        <f t="shared" ca="1" si="12"/>
        <v>1.0716666666666683</v>
      </c>
      <c r="Y50" s="12">
        <f t="shared" ca="1" si="20"/>
        <v>-71000</v>
      </c>
      <c r="Z50" s="12">
        <f t="shared" ca="1" si="21"/>
        <v>-121308.37534406253</v>
      </c>
      <c r="AA50" s="2">
        <f t="shared" ca="1" si="22"/>
        <v>589029.12748043938</v>
      </c>
      <c r="AB50" s="2">
        <f t="shared" ca="1" si="29"/>
        <v>589029.12748043938</v>
      </c>
    </row>
    <row r="51" spans="4:28" x14ac:dyDescent="0.25">
      <c r="D51" s="4">
        <v>44</v>
      </c>
      <c r="E51" s="2">
        <f t="shared" ca="1" si="25"/>
        <v>847</v>
      </c>
      <c r="F51" s="5">
        <f t="shared" ca="1" si="27"/>
        <v>1.0990000000000038</v>
      </c>
      <c r="G51" s="2">
        <f t="shared" ca="1" si="2"/>
        <v>930.85300000000314</v>
      </c>
      <c r="H51" s="6">
        <f t="shared" ca="1" si="26"/>
        <v>74.999999999999986</v>
      </c>
      <c r="I51" s="5">
        <f t="shared" ca="1" si="28"/>
        <v>0.5233333333333321</v>
      </c>
      <c r="J51" s="13">
        <f t="shared" ca="1" si="4"/>
        <v>39</v>
      </c>
      <c r="K51" s="2">
        <f t="shared" ca="1" si="5"/>
        <v>36303.267000000124</v>
      </c>
      <c r="L51" s="11">
        <f t="shared" ca="1" si="15"/>
        <v>1880053.2722500036</v>
      </c>
      <c r="M51" s="2">
        <f t="shared" ca="1" si="6"/>
        <v>12270.504246000042</v>
      </c>
      <c r="N51" s="2">
        <f t="shared" ca="1" si="7"/>
        <v>3360.6534000000247</v>
      </c>
      <c r="O51" s="16">
        <f t="shared" ca="1" si="8"/>
        <v>2009.6707332000146</v>
      </c>
      <c r="P51" s="11">
        <f t="shared" ca="1" si="16"/>
        <v>96583.371361100435</v>
      </c>
      <c r="Q51" s="2">
        <f t="shared" ca="1" si="17"/>
        <v>15631.157646000067</v>
      </c>
      <c r="R51" s="11">
        <f t="shared" ca="1" si="9"/>
        <v>796968.66047050199</v>
      </c>
      <c r="S51" s="2"/>
      <c r="W51" s="5">
        <f t="shared" ca="1" si="12"/>
        <v>1.073333333333335</v>
      </c>
      <c r="Y51" s="12">
        <f t="shared" ca="1" si="20"/>
        <v>-71000</v>
      </c>
      <c r="Z51" s="12">
        <f t="shared" ca="1" si="21"/>
        <v>-121308.37534406253</v>
      </c>
      <c r="AA51" s="2">
        <f t="shared" ca="1" si="22"/>
        <v>604660.28512643941</v>
      </c>
      <c r="AB51" s="2">
        <f t="shared" ca="1" si="29"/>
        <v>604660.28512643941</v>
      </c>
    </row>
    <row r="52" spans="4:28" x14ac:dyDescent="0.25">
      <c r="D52" s="4">
        <v>45</v>
      </c>
      <c r="E52" s="2">
        <f t="shared" ca="1" si="25"/>
        <v>847</v>
      </c>
      <c r="F52" s="5">
        <f t="shared" ca="1" si="27"/>
        <v>1.1012500000000038</v>
      </c>
      <c r="G52" s="2">
        <f t="shared" ca="1" si="2"/>
        <v>932.75875000000326</v>
      </c>
      <c r="H52" s="6">
        <f t="shared" ca="1" si="26"/>
        <v>74.999999999999986</v>
      </c>
      <c r="I52" s="5">
        <f t="shared" ca="1" si="28"/>
        <v>0.51249999999999873</v>
      </c>
      <c r="J52" s="13">
        <f t="shared" ca="1" si="4"/>
        <v>38</v>
      </c>
      <c r="K52" s="2">
        <f t="shared" ca="1" si="5"/>
        <v>35444.83250000012</v>
      </c>
      <c r="L52" s="11">
        <f t="shared" ca="1" si="15"/>
        <v>1915498.1047500037</v>
      </c>
      <c r="M52" s="2">
        <f t="shared" ca="1" si="6"/>
        <v>11980.353385000042</v>
      </c>
      <c r="N52" s="2">
        <f t="shared" ca="1" si="7"/>
        <v>3288.9665000000241</v>
      </c>
      <c r="O52" s="16">
        <f t="shared" ca="1" si="8"/>
        <v>1966.8019670000144</v>
      </c>
      <c r="P52" s="11">
        <f t="shared" ca="1" si="16"/>
        <v>98550.173328100456</v>
      </c>
      <c r="Q52" s="2">
        <f t="shared" ca="1" si="17"/>
        <v>15269.319885000066</v>
      </c>
      <c r="R52" s="11">
        <f t="shared" ca="1" si="9"/>
        <v>812237.98035550211</v>
      </c>
      <c r="S52" s="2"/>
      <c r="W52" s="5">
        <f t="shared" ca="1" si="12"/>
        <v>1.0750000000000017</v>
      </c>
      <c r="Y52" s="12">
        <f t="shared" ca="1" si="20"/>
        <v>-71000</v>
      </c>
      <c r="Z52" s="12">
        <f t="shared" ca="1" si="21"/>
        <v>-121308.37534406253</v>
      </c>
      <c r="AA52" s="2">
        <f t="shared" ca="1" si="22"/>
        <v>619929.60501143953</v>
      </c>
      <c r="AB52" s="2">
        <f t="shared" ca="1" si="29"/>
        <v>619929.60501143953</v>
      </c>
    </row>
    <row r="53" spans="4:28" x14ac:dyDescent="0.25">
      <c r="D53" s="4">
        <v>46</v>
      </c>
      <c r="E53" s="2">
        <f t="shared" ca="1" si="25"/>
        <v>847</v>
      </c>
      <c r="F53" s="5">
        <f t="shared" ca="1" si="27"/>
        <v>1.1035000000000039</v>
      </c>
      <c r="G53" s="2">
        <f t="shared" ca="1" si="2"/>
        <v>934.66450000000327</v>
      </c>
      <c r="H53" s="6">
        <f t="shared" ca="1" si="26"/>
        <v>74.999999999999986</v>
      </c>
      <c r="I53" s="5">
        <f t="shared" ca="1" si="28"/>
        <v>0.50166666666666537</v>
      </c>
      <c r="J53" s="13">
        <f t="shared" ca="1" si="4"/>
        <v>37</v>
      </c>
      <c r="K53" s="2">
        <f t="shared" ca="1" si="5"/>
        <v>34582.586500000121</v>
      </c>
      <c r="L53" s="11">
        <f t="shared" ca="1" si="15"/>
        <v>1950080.6912500039</v>
      </c>
      <c r="M53" s="2">
        <f t="shared" ca="1" si="6"/>
        <v>11688.914237000041</v>
      </c>
      <c r="N53" s="2">
        <f t="shared" ca="1" si="7"/>
        <v>3216.5173000000245</v>
      </c>
      <c r="O53" s="16">
        <f t="shared" ca="1" si="8"/>
        <v>1923.4773454000144</v>
      </c>
      <c r="P53" s="11">
        <f t="shared" ca="1" si="16"/>
        <v>100473.65067350047</v>
      </c>
      <c r="Q53" s="2">
        <f t="shared" ca="1" si="17"/>
        <v>14905.431537000066</v>
      </c>
      <c r="R53" s="11">
        <f t="shared" ca="1" si="9"/>
        <v>827143.41189250222</v>
      </c>
      <c r="S53" s="2"/>
      <c r="W53" s="5">
        <f t="shared" ca="1" si="12"/>
        <v>1.0766666666666684</v>
      </c>
      <c r="Y53" s="12">
        <f t="shared" ca="1" si="20"/>
        <v>-71000</v>
      </c>
      <c r="Z53" s="12">
        <f t="shared" ca="1" si="21"/>
        <v>-121308.37534406253</v>
      </c>
      <c r="AA53" s="2">
        <f t="shared" ca="1" si="22"/>
        <v>634835.03654843965</v>
      </c>
      <c r="AB53" s="2">
        <f t="shared" ca="1" si="29"/>
        <v>634835.03654843965</v>
      </c>
    </row>
    <row r="54" spans="4:28" x14ac:dyDescent="0.25">
      <c r="D54" s="4">
        <v>47</v>
      </c>
      <c r="E54" s="2">
        <f t="shared" ca="1" si="25"/>
        <v>847</v>
      </c>
      <c r="F54" s="5">
        <f t="shared" ca="1" si="27"/>
        <v>1.105750000000004</v>
      </c>
      <c r="G54" s="2">
        <f t="shared" ca="1" si="2"/>
        <v>936.5702500000034</v>
      </c>
      <c r="H54" s="6">
        <f t="shared" ca="1" si="26"/>
        <v>74.999999999999986</v>
      </c>
      <c r="I54" s="5">
        <f t="shared" ca="1" si="28"/>
        <v>0.49083333333333201</v>
      </c>
      <c r="J54" s="13">
        <f t="shared" ca="1" si="4"/>
        <v>36</v>
      </c>
      <c r="K54" s="2">
        <f t="shared" ca="1" si="5"/>
        <v>33716.529000000126</v>
      </c>
      <c r="L54" s="11">
        <f t="shared" ca="1" si="15"/>
        <v>1983797.220250004</v>
      </c>
      <c r="M54" s="2">
        <f t="shared" ca="1" si="6"/>
        <v>11396.186802000044</v>
      </c>
      <c r="N54" s="2">
        <f t="shared" ca="1" si="7"/>
        <v>3143.3058000000256</v>
      </c>
      <c r="O54" s="16">
        <f t="shared" ca="1" si="8"/>
        <v>1879.6968684000151</v>
      </c>
      <c r="P54" s="11">
        <f t="shared" ca="1" si="16"/>
        <v>102353.34754190048</v>
      </c>
      <c r="Q54" s="2">
        <f t="shared" ca="1" si="17"/>
        <v>14539.492602000069</v>
      </c>
      <c r="R54" s="11">
        <f t="shared" ca="1" si="9"/>
        <v>841682.90449450223</v>
      </c>
      <c r="S54" s="2"/>
      <c r="W54" s="5">
        <f t="shared" ca="1" si="12"/>
        <v>1.0783333333333351</v>
      </c>
      <c r="Y54" s="12">
        <f t="shared" ca="1" si="20"/>
        <v>-71000</v>
      </c>
      <c r="Z54" s="12">
        <f t="shared" ca="1" si="21"/>
        <v>-121308.37534406253</v>
      </c>
      <c r="AA54" s="2">
        <f t="shared" ca="1" si="22"/>
        <v>649374.52915043966</v>
      </c>
      <c r="AB54" s="2">
        <f t="shared" ca="1" si="29"/>
        <v>649374.52915043966</v>
      </c>
    </row>
    <row r="55" spans="4:28" x14ac:dyDescent="0.25">
      <c r="D55" s="4">
        <v>48</v>
      </c>
      <c r="E55" s="2">
        <f t="shared" ca="1" si="25"/>
        <v>847</v>
      </c>
      <c r="F55" s="5">
        <f t="shared" ca="1" si="27"/>
        <v>1.1080000000000041</v>
      </c>
      <c r="G55" s="2">
        <f t="shared" ca="1" si="2"/>
        <v>938.47600000000352</v>
      </c>
      <c r="H55" s="6">
        <f t="shared" ca="1" si="26"/>
        <v>74.999999999999986</v>
      </c>
      <c r="I55" s="5">
        <f t="shared" ca="1" si="28"/>
        <v>0.47999999999999865</v>
      </c>
      <c r="J55" s="13">
        <f t="shared" ca="1" si="4"/>
        <v>35</v>
      </c>
      <c r="K55" s="2">
        <f t="shared" ca="1" si="5"/>
        <v>32846.66000000012</v>
      </c>
      <c r="L55" s="11">
        <f t="shared" ca="1" si="15"/>
        <v>2016643.8802500041</v>
      </c>
      <c r="M55" s="2">
        <f t="shared" ca="1" si="6"/>
        <v>11102.171080000042</v>
      </c>
      <c r="N55" s="2">
        <f t="shared" ca="1" si="7"/>
        <v>3069.332000000024</v>
      </c>
      <c r="O55" s="16">
        <f t="shared" ca="1" si="8"/>
        <v>1835.4605360000144</v>
      </c>
      <c r="P55" s="11">
        <f t="shared" ca="1" si="16"/>
        <v>104188.8080779005</v>
      </c>
      <c r="Q55" s="2">
        <f t="shared" ca="1" si="17"/>
        <v>14171.503080000066</v>
      </c>
      <c r="R55" s="11">
        <f t="shared" ca="1" si="9"/>
        <v>855854.40757450229</v>
      </c>
      <c r="S55" s="2"/>
      <c r="W55" s="5">
        <f t="shared" ca="1" si="12"/>
        <v>1.0800000000000018</v>
      </c>
      <c r="Y55" s="12">
        <f t="shared" ca="1" si="20"/>
        <v>-71000</v>
      </c>
      <c r="Z55" s="12">
        <f t="shared" ca="1" si="21"/>
        <v>-121308.37534406253</v>
      </c>
      <c r="AA55" s="2">
        <f t="shared" ca="1" si="22"/>
        <v>663546.03223043971</v>
      </c>
      <c r="AB55" s="2">
        <f t="shared" ca="1" si="29"/>
        <v>663546.03223043971</v>
      </c>
    </row>
    <row r="56" spans="4:28" x14ac:dyDescent="0.25">
      <c r="D56" s="4">
        <v>49</v>
      </c>
      <c r="E56" s="2">
        <f t="shared" ca="1" si="25"/>
        <v>847</v>
      </c>
      <c r="F56" s="5">
        <f t="shared" ca="1" si="27"/>
        <v>1.1102500000000042</v>
      </c>
      <c r="G56" s="2">
        <f t="shared" ca="1" si="2"/>
        <v>940.38175000000354</v>
      </c>
      <c r="H56" s="6">
        <f t="shared" ca="1" si="26"/>
        <v>74.999999999999986</v>
      </c>
      <c r="I56" s="5">
        <f t="shared" ca="1" si="28"/>
        <v>0.46916666666666529</v>
      </c>
      <c r="J56" s="13">
        <f t="shared" ca="1" si="4"/>
        <v>35</v>
      </c>
      <c r="K56" s="2">
        <f t="shared" ca="1" si="5"/>
        <v>32913.361250000125</v>
      </c>
      <c r="L56" s="11">
        <f t="shared" ca="1" si="15"/>
        <v>2049557.2415000042</v>
      </c>
      <c r="M56" s="2">
        <f t="shared" ca="1" si="6"/>
        <v>11124.716102500042</v>
      </c>
      <c r="N56" s="2">
        <f t="shared" ca="1" si="7"/>
        <v>3082.6722500000251</v>
      </c>
      <c r="O56" s="16">
        <f t="shared" ca="1" si="8"/>
        <v>1843.4380055000149</v>
      </c>
      <c r="P56" s="11">
        <f t="shared" ca="1" si="16"/>
        <v>106032.24608340052</v>
      </c>
      <c r="Q56" s="2">
        <f t="shared" ca="1" si="17"/>
        <v>14207.388352500067</v>
      </c>
      <c r="R56" s="11">
        <f t="shared" ca="1" si="9"/>
        <v>870061.79592700233</v>
      </c>
      <c r="S56" s="2"/>
      <c r="W56" s="5">
        <f t="shared" ca="1" si="12"/>
        <v>1.0816666666666686</v>
      </c>
      <c r="Y56" s="12">
        <f t="shared" ca="1" si="20"/>
        <v>-71000</v>
      </c>
      <c r="Z56" s="12">
        <f t="shared" ca="1" si="21"/>
        <v>-121308.37534406253</v>
      </c>
      <c r="AA56" s="2">
        <f t="shared" ca="1" si="22"/>
        <v>677753.42058293975</v>
      </c>
      <c r="AB56" s="2">
        <f t="shared" ca="1" si="29"/>
        <v>677753.42058293975</v>
      </c>
    </row>
    <row r="57" spans="4:28" x14ac:dyDescent="0.25">
      <c r="D57" s="4">
        <v>50</v>
      </c>
      <c r="E57" s="2">
        <f t="shared" ca="1" si="25"/>
        <v>847</v>
      </c>
      <c r="F57" s="5">
        <f t="shared" ca="1" si="27"/>
        <v>1.1125000000000043</v>
      </c>
      <c r="G57" s="2">
        <f t="shared" ca="1" si="2"/>
        <v>942.28750000000366</v>
      </c>
      <c r="H57" s="6">
        <f t="shared" ca="1" si="26"/>
        <v>74.999999999999986</v>
      </c>
      <c r="I57" s="5">
        <f t="shared" ca="1" si="28"/>
        <v>0.45833333333333193</v>
      </c>
      <c r="J57" s="13">
        <f t="shared" ca="1" si="4"/>
        <v>34</v>
      </c>
      <c r="K57" s="2">
        <f t="shared" ca="1" si="5"/>
        <v>32037.775000000125</v>
      </c>
      <c r="L57" s="11">
        <f t="shared" ca="1" si="15"/>
        <v>2081595.0165000043</v>
      </c>
      <c r="M57" s="2">
        <f t="shared" ca="1" si="6"/>
        <v>10828.767950000043</v>
      </c>
      <c r="N57" s="2">
        <f t="shared" ca="1" si="7"/>
        <v>3007.5550000000253</v>
      </c>
      <c r="O57" s="16">
        <f t="shared" ca="1" si="8"/>
        <v>1798.5178900000149</v>
      </c>
      <c r="P57" s="11">
        <f t="shared" ca="1" si="16"/>
        <v>107830.76397340054</v>
      </c>
      <c r="Q57" s="2">
        <f t="shared" ca="1" si="17"/>
        <v>13836.322950000069</v>
      </c>
      <c r="R57" s="11">
        <f t="shared" ca="1" si="9"/>
        <v>883898.11887700239</v>
      </c>
      <c r="S57" s="2"/>
      <c r="W57" s="5">
        <f t="shared" ca="1" si="12"/>
        <v>1.0833333333333353</v>
      </c>
      <c r="Y57" s="12">
        <f t="shared" ca="1" si="20"/>
        <v>-71000</v>
      </c>
      <c r="Z57" s="12">
        <f t="shared" ca="1" si="21"/>
        <v>-121308.37534406253</v>
      </c>
      <c r="AA57" s="2">
        <f t="shared" ca="1" si="22"/>
        <v>691589.74353293981</v>
      </c>
      <c r="AB57" s="2">
        <f t="shared" ca="1" si="29"/>
        <v>691589.74353293981</v>
      </c>
    </row>
    <row r="58" spans="4:28" x14ac:dyDescent="0.25">
      <c r="D58" s="4">
        <v>51</v>
      </c>
      <c r="E58" s="2">
        <f t="shared" ca="1" si="25"/>
        <v>847</v>
      </c>
      <c r="F58" s="5">
        <f t="shared" ca="1" si="27"/>
        <v>1.1147500000000043</v>
      </c>
      <c r="G58" s="2">
        <f t="shared" ca="1" si="2"/>
        <v>944.19325000000367</v>
      </c>
      <c r="H58" s="6">
        <f t="shared" ca="1" si="26"/>
        <v>74.999999999999986</v>
      </c>
      <c r="I58" s="5">
        <f t="shared" ca="1" si="28"/>
        <v>0.44749999999999857</v>
      </c>
      <c r="J58" s="13">
        <f t="shared" ca="1" si="4"/>
        <v>33</v>
      </c>
      <c r="K58" s="2">
        <f t="shared" ca="1" si="5"/>
        <v>31158.377250000121</v>
      </c>
      <c r="L58" s="11">
        <f t="shared" ca="1" si="15"/>
        <v>2112753.3937500045</v>
      </c>
      <c r="M58" s="2">
        <f t="shared" ca="1" si="6"/>
        <v>10531.531510500041</v>
      </c>
      <c r="N58" s="2">
        <f t="shared" ca="1" si="7"/>
        <v>2931.6754500000243</v>
      </c>
      <c r="O58" s="16">
        <f t="shared" ca="1" si="8"/>
        <v>1753.1419191000145</v>
      </c>
      <c r="P58" s="11">
        <f t="shared" ca="1" si="16"/>
        <v>109583.90589250055</v>
      </c>
      <c r="Q58" s="2">
        <f t="shared" ca="1" si="17"/>
        <v>13463.206960500065</v>
      </c>
      <c r="R58" s="11">
        <f t="shared" ca="1" si="9"/>
        <v>897361.32583750249</v>
      </c>
      <c r="S58" s="2"/>
      <c r="W58" s="5">
        <f t="shared" ca="1" si="12"/>
        <v>1.085000000000002</v>
      </c>
      <c r="Y58" s="12">
        <f t="shared" ca="1" si="20"/>
        <v>-71000</v>
      </c>
      <c r="Z58" s="12">
        <f t="shared" ca="1" si="21"/>
        <v>-121308.37534406253</v>
      </c>
      <c r="AA58" s="2">
        <f t="shared" ca="1" si="22"/>
        <v>705052.95049343992</v>
      </c>
      <c r="AB58" s="2">
        <f t="shared" ca="1" si="29"/>
        <v>705052.95049343992</v>
      </c>
    </row>
    <row r="59" spans="4:28" x14ac:dyDescent="0.25">
      <c r="D59" s="4">
        <v>52</v>
      </c>
      <c r="E59" s="2">
        <f t="shared" ca="1" si="25"/>
        <v>847</v>
      </c>
      <c r="F59" s="5">
        <f t="shared" ca="1" si="27"/>
        <v>1.1170000000000044</v>
      </c>
      <c r="G59" s="2">
        <f t="shared" ca="1" si="2"/>
        <v>946.0990000000038</v>
      </c>
      <c r="H59" s="6">
        <f t="shared" ca="1" si="26"/>
        <v>74.999999999999986</v>
      </c>
      <c r="I59" s="5">
        <f t="shared" ca="1" si="28"/>
        <v>0.4366666666666652</v>
      </c>
      <c r="J59" s="13">
        <f t="shared" ca="1" si="4"/>
        <v>32</v>
      </c>
      <c r="K59" s="2">
        <f t="shared" ca="1" si="5"/>
        <v>30275.168000000122</v>
      </c>
      <c r="L59" s="11">
        <f t="shared" ca="1" si="15"/>
        <v>2143028.5617500045</v>
      </c>
      <c r="M59" s="2">
        <f t="shared" ca="1" si="6"/>
        <v>10233.006784000041</v>
      </c>
      <c r="N59" s="2">
        <f t="shared" ca="1" si="7"/>
        <v>2855.0336000000243</v>
      </c>
      <c r="O59" s="16">
        <f t="shared" ca="1" si="8"/>
        <v>1707.3100928000144</v>
      </c>
      <c r="P59" s="11">
        <f t="shared" ca="1" si="16"/>
        <v>111291.21598530057</v>
      </c>
      <c r="Q59" s="2">
        <f t="shared" ca="1" si="17"/>
        <v>13088.040384000065</v>
      </c>
      <c r="R59" s="11">
        <f t="shared" ca="1" si="9"/>
        <v>910449.36622150254</v>
      </c>
      <c r="S59" s="2"/>
      <c r="W59" s="5">
        <f t="shared" ca="1" si="12"/>
        <v>1.0866666666666687</v>
      </c>
      <c r="Y59" s="12">
        <f t="shared" ca="1" si="20"/>
        <v>-71000</v>
      </c>
      <c r="Z59" s="12">
        <f t="shared" ca="1" si="21"/>
        <v>-121308.37534406253</v>
      </c>
      <c r="AA59" s="2">
        <f t="shared" ca="1" si="22"/>
        <v>718140.99087743997</v>
      </c>
      <c r="AB59" s="2">
        <f t="shared" ca="1" si="29"/>
        <v>718140.99087743997</v>
      </c>
    </row>
    <row r="60" spans="4:28" x14ac:dyDescent="0.25">
      <c r="D60" s="4">
        <v>53</v>
      </c>
      <c r="E60" s="2">
        <f t="shared" ca="1" si="25"/>
        <v>847</v>
      </c>
      <c r="F60" s="5">
        <f t="shared" ca="1" si="27"/>
        <v>1.1192500000000045</v>
      </c>
      <c r="G60" s="2">
        <f t="shared" ca="1" si="2"/>
        <v>948.00475000000381</v>
      </c>
      <c r="H60" s="6">
        <f t="shared" ca="1" si="26"/>
        <v>74.999999999999986</v>
      </c>
      <c r="I60" s="5">
        <f t="shared" ca="1" si="28"/>
        <v>0.42583333333333184</v>
      </c>
      <c r="J60" s="13">
        <f t="shared" ca="1" si="4"/>
        <v>31</v>
      </c>
      <c r="K60" s="2">
        <f t="shared" ca="1" si="5"/>
        <v>29388.147250000118</v>
      </c>
      <c r="L60" s="11">
        <f t="shared" ca="1" si="15"/>
        <v>2172416.7090000045</v>
      </c>
      <c r="M60" s="2">
        <f t="shared" ca="1" si="6"/>
        <v>9933.19377050004</v>
      </c>
      <c r="N60" s="2">
        <f t="shared" ca="1" si="7"/>
        <v>2777.629450000024</v>
      </c>
      <c r="O60" s="16">
        <f t="shared" ca="1" si="8"/>
        <v>1661.0224111000141</v>
      </c>
      <c r="P60" s="11">
        <f t="shared" ca="1" si="16"/>
        <v>112952.23839640059</v>
      </c>
      <c r="Q60" s="2">
        <f t="shared" ca="1" si="17"/>
        <v>12710.823220500064</v>
      </c>
      <c r="R60" s="11">
        <f t="shared" ca="1" si="9"/>
        <v>923160.18944200256</v>
      </c>
      <c r="S60" s="2"/>
      <c r="W60" s="5">
        <f t="shared" ca="1" si="12"/>
        <v>1.0883333333333354</v>
      </c>
      <c r="Y60" s="12">
        <f t="shared" ca="1" si="20"/>
        <v>-71000</v>
      </c>
      <c r="Z60" s="12">
        <f t="shared" ca="1" si="21"/>
        <v>-121308.37534406253</v>
      </c>
      <c r="AA60" s="2">
        <f t="shared" ca="1" si="22"/>
        <v>730851.81409793999</v>
      </c>
      <c r="AB60" s="2">
        <f t="shared" ca="1" si="29"/>
        <v>730851.81409793999</v>
      </c>
    </row>
    <row r="61" spans="4:28" x14ac:dyDescent="0.25">
      <c r="D61" s="4">
        <v>54</v>
      </c>
      <c r="E61" s="2">
        <f t="shared" ca="1" si="25"/>
        <v>847</v>
      </c>
      <c r="F61" s="5">
        <f t="shared" ca="1" si="27"/>
        <v>1.1215000000000046</v>
      </c>
      <c r="G61" s="2">
        <f t="shared" ca="1" si="2"/>
        <v>949.91050000000394</v>
      </c>
      <c r="H61" s="6">
        <f t="shared" ca="1" si="26"/>
        <v>74.999999999999986</v>
      </c>
      <c r="I61" s="5">
        <f t="shared" ca="1" si="28"/>
        <v>0.41499999999999848</v>
      </c>
      <c r="J61" s="13">
        <f t="shared" ca="1" si="4"/>
        <v>31</v>
      </c>
      <c r="K61" s="2">
        <f t="shared" ca="1" si="5"/>
        <v>29447.225500000121</v>
      </c>
      <c r="L61" s="11">
        <f t="shared" ca="1" si="15"/>
        <v>2201863.9345000046</v>
      </c>
      <c r="M61" s="2">
        <f t="shared" ca="1" si="6"/>
        <v>9953.1622190000417</v>
      </c>
      <c r="N61" s="2">
        <f t="shared" ca="1" si="7"/>
        <v>2789.4451000000245</v>
      </c>
      <c r="O61" s="16">
        <f t="shared" ca="1" si="8"/>
        <v>1668.0881698000144</v>
      </c>
      <c r="P61" s="11">
        <f t="shared" ca="1" si="16"/>
        <v>114620.3265662006</v>
      </c>
      <c r="Q61" s="2">
        <f t="shared" ca="1" si="17"/>
        <v>12742.607319000066</v>
      </c>
      <c r="R61" s="11">
        <f t="shared" ca="1" si="9"/>
        <v>935902.79676100262</v>
      </c>
      <c r="S61" s="2"/>
      <c r="W61" s="5">
        <f t="shared" ca="1" si="12"/>
        <v>1.0900000000000021</v>
      </c>
      <c r="Y61" s="12">
        <f t="shared" ca="1" si="20"/>
        <v>-71000</v>
      </c>
      <c r="Z61" s="12">
        <f t="shared" ca="1" si="21"/>
        <v>-121308.37534406253</v>
      </c>
      <c r="AA61" s="2">
        <f t="shared" ca="1" si="22"/>
        <v>743594.42141694005</v>
      </c>
      <c r="AB61" s="2">
        <f t="shared" ca="1" si="29"/>
        <v>743594.42141694005</v>
      </c>
    </row>
    <row r="62" spans="4:28" x14ac:dyDescent="0.25">
      <c r="D62" s="4">
        <v>55</v>
      </c>
      <c r="E62" s="2">
        <f t="shared" ca="1" si="25"/>
        <v>847</v>
      </c>
      <c r="F62" s="5">
        <f t="shared" ca="1" si="27"/>
        <v>1.1237500000000047</v>
      </c>
      <c r="G62" s="2">
        <f t="shared" ca="1" si="2"/>
        <v>951.81625000000395</v>
      </c>
      <c r="H62" s="6">
        <f t="shared" ca="1" si="26"/>
        <v>74.999999999999986</v>
      </c>
      <c r="I62" s="5">
        <f t="shared" ca="1" si="28"/>
        <v>0.40416666666666512</v>
      </c>
      <c r="J62" s="13">
        <f t="shared" ca="1" si="4"/>
        <v>30</v>
      </c>
      <c r="K62" s="2">
        <f t="shared" ca="1" si="5"/>
        <v>28554.487500000119</v>
      </c>
      <c r="L62" s="11">
        <f t="shared" ca="1" si="15"/>
        <v>2230418.4220000049</v>
      </c>
      <c r="M62" s="2">
        <f t="shared" ca="1" si="6"/>
        <v>9651.4167750000415</v>
      </c>
      <c r="N62" s="2">
        <f t="shared" ca="1" si="7"/>
        <v>2710.8975000000241</v>
      </c>
      <c r="O62" s="16">
        <f t="shared" ca="1" si="8"/>
        <v>1621.1167050000142</v>
      </c>
      <c r="P62" s="11">
        <f t="shared" ca="1" si="16"/>
        <v>116241.44327120061</v>
      </c>
      <c r="Q62" s="2">
        <f t="shared" ca="1" si="17"/>
        <v>12362.314275000066</v>
      </c>
      <c r="R62" s="11">
        <f t="shared" ca="1" si="9"/>
        <v>948265.11103600264</v>
      </c>
      <c r="S62" s="2"/>
      <c r="W62" s="5">
        <f t="shared" ca="1" si="12"/>
        <v>1.0916666666666688</v>
      </c>
      <c r="Y62" s="12">
        <f t="shared" ca="1" si="20"/>
        <v>-71000</v>
      </c>
      <c r="Z62" s="12">
        <f t="shared" ca="1" si="21"/>
        <v>-121308.37534406253</v>
      </c>
      <c r="AA62" s="2">
        <f t="shared" ca="1" si="22"/>
        <v>755956.73569194006</v>
      </c>
      <c r="AB62" s="2">
        <f t="shared" ca="1" si="29"/>
        <v>755956.73569194006</v>
      </c>
    </row>
    <row r="63" spans="4:28" x14ac:dyDescent="0.25">
      <c r="D63" s="4">
        <v>56</v>
      </c>
      <c r="E63" s="2">
        <f t="shared" ca="1" si="25"/>
        <v>847</v>
      </c>
      <c r="F63" s="5">
        <f t="shared" ca="1" si="27"/>
        <v>1.1260000000000048</v>
      </c>
      <c r="G63" s="2">
        <f t="shared" ca="1" si="2"/>
        <v>953.72200000000407</v>
      </c>
      <c r="H63" s="6">
        <f t="shared" ca="1" si="26"/>
        <v>74.999999999999986</v>
      </c>
      <c r="I63" s="5">
        <f t="shared" ca="1" si="28"/>
        <v>0.39333333333333176</v>
      </c>
      <c r="J63" s="13">
        <f t="shared" ca="1" si="4"/>
        <v>29</v>
      </c>
      <c r="K63" s="2">
        <f t="shared" ca="1" si="5"/>
        <v>27657.938000000118</v>
      </c>
      <c r="L63" s="11">
        <f t="shared" ca="1" si="15"/>
        <v>2258076.360000005</v>
      </c>
      <c r="M63" s="2">
        <f t="shared" ca="1" si="6"/>
        <v>9348.3830440000402</v>
      </c>
      <c r="N63" s="2">
        <f t="shared" ca="1" si="7"/>
        <v>2631.5876000000239</v>
      </c>
      <c r="O63" s="16">
        <f t="shared" ca="1" si="8"/>
        <v>1573.6893848000141</v>
      </c>
      <c r="P63" s="11">
        <f t="shared" ca="1" si="16"/>
        <v>117815.13265600063</v>
      </c>
      <c r="Q63" s="2">
        <f t="shared" ca="1" si="17"/>
        <v>11979.970644000065</v>
      </c>
      <c r="R63" s="11">
        <f t="shared" ca="1" si="9"/>
        <v>960245.08168000274</v>
      </c>
      <c r="S63" s="2"/>
      <c r="W63" s="5">
        <f t="shared" ca="1" si="12"/>
        <v>1.0933333333333355</v>
      </c>
      <c r="Y63" s="12">
        <f t="shared" ca="1" si="20"/>
        <v>-71000</v>
      </c>
      <c r="Z63" s="12">
        <f t="shared" ca="1" si="21"/>
        <v>-121308.37534406253</v>
      </c>
      <c r="AA63" s="2">
        <f t="shared" ca="1" si="22"/>
        <v>767936.70633594017</v>
      </c>
      <c r="AB63" s="2">
        <f t="shared" ca="1" si="29"/>
        <v>767936.70633594017</v>
      </c>
    </row>
    <row r="64" spans="4:28" x14ac:dyDescent="0.25">
      <c r="D64" s="4">
        <v>57</v>
      </c>
      <c r="E64" s="2">
        <f t="shared" ca="1" si="25"/>
        <v>847</v>
      </c>
      <c r="F64" s="5">
        <f t="shared" ca="1" si="27"/>
        <v>1.1282500000000049</v>
      </c>
      <c r="G64" s="2">
        <f t="shared" ca="1" si="2"/>
        <v>955.62775000000408</v>
      </c>
      <c r="H64" s="6">
        <f t="shared" ca="1" si="26"/>
        <v>74.999999999999986</v>
      </c>
      <c r="I64" s="5">
        <f t="shared" ca="1" si="28"/>
        <v>0.3824999999999984</v>
      </c>
      <c r="J64" s="13">
        <f t="shared" ca="1" si="4"/>
        <v>28</v>
      </c>
      <c r="K64" s="2">
        <f t="shared" ca="1" si="5"/>
        <v>26757.577000000114</v>
      </c>
      <c r="L64" s="11">
        <f t="shared" ca="1" si="15"/>
        <v>2284833.937000005</v>
      </c>
      <c r="M64" s="2">
        <f t="shared" ca="1" si="6"/>
        <v>9044.0610260000394</v>
      </c>
      <c r="N64" s="2">
        <f t="shared" ca="1" si="7"/>
        <v>2551.515400000023</v>
      </c>
      <c r="O64" s="16">
        <f t="shared" ca="1" si="8"/>
        <v>1525.8062092000137</v>
      </c>
      <c r="P64" s="11">
        <f t="shared" ca="1" si="16"/>
        <v>119340.93886520065</v>
      </c>
      <c r="Q64" s="2">
        <f t="shared" ca="1" si="17"/>
        <v>11595.576426000061</v>
      </c>
      <c r="R64" s="11">
        <f t="shared" ca="1" si="9"/>
        <v>971840.65810600284</v>
      </c>
      <c r="S64" s="2"/>
      <c r="W64" s="5">
        <f t="shared" ca="1" si="12"/>
        <v>1.0950000000000022</v>
      </c>
      <c r="Y64" s="12">
        <f t="shared" ca="1" si="20"/>
        <v>-71000</v>
      </c>
      <c r="Z64" s="12">
        <f t="shared" ca="1" si="21"/>
        <v>-121308.37534406253</v>
      </c>
      <c r="AA64" s="2">
        <f t="shared" ca="1" si="22"/>
        <v>779532.28276194027</v>
      </c>
      <c r="AB64" s="2">
        <f t="shared" ca="1" si="29"/>
        <v>779532.28276194027</v>
      </c>
    </row>
    <row r="65" spans="4:28" x14ac:dyDescent="0.25">
      <c r="D65" s="4">
        <v>58</v>
      </c>
      <c r="E65" s="2">
        <f t="shared" ca="1" si="25"/>
        <v>847</v>
      </c>
      <c r="F65" s="5">
        <f t="shared" ca="1" si="27"/>
        <v>1.1305000000000049</v>
      </c>
      <c r="G65" s="2">
        <f t="shared" ca="1" si="2"/>
        <v>957.53350000000421</v>
      </c>
      <c r="H65" s="6">
        <f t="shared" ca="1" si="26"/>
        <v>74.999999999999986</v>
      </c>
      <c r="I65" s="5">
        <f t="shared" ca="1" si="28"/>
        <v>0.37166666666666504</v>
      </c>
      <c r="J65" s="13">
        <f t="shared" ca="1" si="4"/>
        <v>27</v>
      </c>
      <c r="K65" s="2">
        <f t="shared" ca="1" si="5"/>
        <v>25853.404500000113</v>
      </c>
      <c r="L65" s="11">
        <f t="shared" ca="1" si="15"/>
        <v>2310687.3415000052</v>
      </c>
      <c r="M65" s="2">
        <f t="shared" ca="1" si="6"/>
        <v>8738.4507210000393</v>
      </c>
      <c r="N65" s="2">
        <f t="shared" ca="1" si="7"/>
        <v>2470.680900000023</v>
      </c>
      <c r="O65" s="16">
        <f t="shared" ca="1" si="8"/>
        <v>1477.4671782000134</v>
      </c>
      <c r="P65" s="11">
        <f t="shared" ca="1" si="16"/>
        <v>120818.40604340065</v>
      </c>
      <c r="Q65" s="2">
        <f t="shared" ca="1" si="17"/>
        <v>11209.131621000062</v>
      </c>
      <c r="R65" s="11">
        <f t="shared" ca="1" si="9"/>
        <v>983049.78972700285</v>
      </c>
      <c r="S65" s="2"/>
      <c r="W65" s="5">
        <f t="shared" ca="1" si="12"/>
        <v>1.0966666666666689</v>
      </c>
      <c r="Y65" s="12">
        <f t="shared" ca="1" si="20"/>
        <v>-71000</v>
      </c>
      <c r="Z65" s="12">
        <f t="shared" ca="1" si="21"/>
        <v>-121308.37534406253</v>
      </c>
      <c r="AA65" s="2">
        <f t="shared" ca="1" si="22"/>
        <v>790741.41438294027</v>
      </c>
      <c r="AB65" s="2">
        <f t="shared" ca="1" si="29"/>
        <v>790741.41438294027</v>
      </c>
    </row>
    <row r="66" spans="4:28" x14ac:dyDescent="0.25">
      <c r="D66" s="4">
        <v>59</v>
      </c>
      <c r="E66" s="2">
        <f t="shared" ca="1" si="25"/>
        <v>847</v>
      </c>
      <c r="F66" s="5">
        <f t="shared" ca="1" si="27"/>
        <v>1.132750000000005</v>
      </c>
      <c r="G66" s="2">
        <f t="shared" ca="1" si="2"/>
        <v>959.43925000000422</v>
      </c>
      <c r="H66" s="6">
        <f t="shared" ca="1" si="26"/>
        <v>74.999999999999986</v>
      </c>
      <c r="I66" s="5">
        <f t="shared" ca="1" si="28"/>
        <v>0.36083333333333167</v>
      </c>
      <c r="J66" s="13">
        <f t="shared" ca="1" si="4"/>
        <v>27</v>
      </c>
      <c r="K66" s="2">
        <f t="shared" ca="1" si="5"/>
        <v>25904.859750000112</v>
      </c>
      <c r="L66" s="11">
        <f t="shared" ca="1" si="15"/>
        <v>2336592.2012500055</v>
      </c>
      <c r="M66" s="2">
        <f t="shared" ca="1" si="6"/>
        <v>8755.8425955000384</v>
      </c>
      <c r="N66" s="2">
        <f t="shared" ca="1" si="7"/>
        <v>2480.9719500000228</v>
      </c>
      <c r="O66" s="16">
        <f t="shared" ca="1" si="8"/>
        <v>1483.6212261000135</v>
      </c>
      <c r="P66" s="11">
        <f t="shared" ca="1" si="16"/>
        <v>122302.02726950067</v>
      </c>
      <c r="Q66" s="2">
        <f t="shared" ca="1" si="17"/>
        <v>11236.814545500061</v>
      </c>
      <c r="R66" s="11">
        <f t="shared" ca="1" si="9"/>
        <v>994286.60427250294</v>
      </c>
      <c r="S66" s="2"/>
      <c r="W66" s="5">
        <f t="shared" ca="1" si="12"/>
        <v>1.0983333333333356</v>
      </c>
      <c r="Y66" s="12">
        <f t="shared" ca="1" si="20"/>
        <v>-71000</v>
      </c>
      <c r="Z66" s="12">
        <f t="shared" ca="1" si="21"/>
        <v>-121308.37534406253</v>
      </c>
      <c r="AA66" s="2">
        <f t="shared" ca="1" si="22"/>
        <v>801978.22892844037</v>
      </c>
      <c r="AB66" s="2">
        <f t="shared" ca="1" si="29"/>
        <v>801978.22892844037</v>
      </c>
    </row>
    <row r="67" spans="4:28" x14ac:dyDescent="0.25">
      <c r="D67" s="4">
        <v>60</v>
      </c>
      <c r="E67" s="2">
        <f t="shared" ca="1" si="25"/>
        <v>847</v>
      </c>
      <c r="F67" s="5">
        <f t="shared" ca="1" si="27"/>
        <v>1.1350000000000051</v>
      </c>
      <c r="G67" s="2">
        <f t="shared" ca="1" si="2"/>
        <v>961.34500000000435</v>
      </c>
      <c r="H67" s="6">
        <f t="shared" ca="1" si="26"/>
        <v>74.999999999999986</v>
      </c>
      <c r="I67" s="5">
        <f t="shared" ca="1" si="28"/>
        <v>0.34999999999999831</v>
      </c>
      <c r="J67" s="13">
        <f t="shared" ca="1" si="4"/>
        <v>26</v>
      </c>
      <c r="K67" s="2">
        <f t="shared" ca="1" si="5"/>
        <v>24994.970000000114</v>
      </c>
      <c r="L67" s="11">
        <f t="shared" ca="1" si="15"/>
        <v>2361587.1712500057</v>
      </c>
      <c r="M67" s="2">
        <f t="shared" ca="1" si="6"/>
        <v>8448.2998600000392</v>
      </c>
      <c r="N67" s="2">
        <f t="shared" ca="1" si="7"/>
        <v>2398.9940000000229</v>
      </c>
      <c r="O67" s="16">
        <f t="shared" ca="1" si="8"/>
        <v>1434.5984120000137</v>
      </c>
      <c r="P67" s="11">
        <f t="shared" ca="1" si="16"/>
        <v>123736.62568150068</v>
      </c>
      <c r="Q67" s="2">
        <f t="shared" ca="1" si="17"/>
        <v>10847.293860000062</v>
      </c>
      <c r="R67" s="11">
        <f t="shared" ca="1" si="9"/>
        <v>1005133.898132503</v>
      </c>
      <c r="S67" s="2"/>
      <c r="W67" s="5">
        <f t="shared" ca="1" si="12"/>
        <v>1.1000000000000023</v>
      </c>
      <c r="Y67" s="12">
        <f t="shared" ca="1" si="20"/>
        <v>-71000</v>
      </c>
      <c r="Z67" s="12">
        <f t="shared" ca="1" si="21"/>
        <v>-121308.37534406253</v>
      </c>
      <c r="AA67" s="2">
        <f t="shared" ca="1" si="22"/>
        <v>812825.52278844046</v>
      </c>
      <c r="AB67" s="2">
        <f t="shared" ca="1" si="29"/>
        <v>812825.52278844046</v>
      </c>
    </row>
    <row r="68" spans="4:28" x14ac:dyDescent="0.25">
      <c r="D68" s="4">
        <v>61</v>
      </c>
      <c r="E68" s="2">
        <f t="shared" ca="1" si="25"/>
        <v>847</v>
      </c>
      <c r="F68" s="5">
        <f t="shared" ca="1" si="27"/>
        <v>1.1372500000000052</v>
      </c>
      <c r="G68" s="2">
        <f t="shared" ca="1" si="2"/>
        <v>963.25075000000436</v>
      </c>
      <c r="H68" s="6">
        <f t="shared" ca="1" si="26"/>
        <v>74.999999999999986</v>
      </c>
      <c r="I68" s="5">
        <f t="shared" ca="1" si="28"/>
        <v>0.33916666666666495</v>
      </c>
      <c r="J68" s="13">
        <f t="shared" ca="1" si="4"/>
        <v>25</v>
      </c>
      <c r="K68" s="2">
        <f t="shared" ca="1" si="5"/>
        <v>24081.268750000108</v>
      </c>
      <c r="L68" s="11">
        <f t="shared" ca="1" si="15"/>
        <v>2385668.440000006</v>
      </c>
      <c r="M68" s="2">
        <f t="shared" ca="1" si="6"/>
        <v>8139.4688375000369</v>
      </c>
      <c r="N68" s="2">
        <f t="shared" ca="1" si="7"/>
        <v>2316.2537500000217</v>
      </c>
      <c r="O68" s="16">
        <f t="shared" ca="1" si="8"/>
        <v>1385.119742500013</v>
      </c>
      <c r="P68" s="11">
        <f t="shared" ca="1" si="16"/>
        <v>125121.74542400069</v>
      </c>
      <c r="Q68" s="2">
        <f t="shared" ca="1" si="17"/>
        <v>10455.722587500059</v>
      </c>
      <c r="R68" s="11">
        <f t="shared" ca="1" si="9"/>
        <v>1015589.620720003</v>
      </c>
      <c r="S68" s="2"/>
      <c r="W68" s="5">
        <f t="shared" ca="1" si="12"/>
        <v>1.101666666666669</v>
      </c>
      <c r="Y68" s="12">
        <f t="shared" ca="1" si="20"/>
        <v>-71000</v>
      </c>
      <c r="Z68" s="12">
        <f t="shared" ca="1" si="21"/>
        <v>-121308.37534406253</v>
      </c>
      <c r="AA68" s="2">
        <f t="shared" ca="1" si="22"/>
        <v>823281.24537594046</v>
      </c>
      <c r="AB68" s="2">
        <f t="shared" ca="1" si="29"/>
        <v>823281.24537594046</v>
      </c>
    </row>
    <row r="69" spans="4:28" x14ac:dyDescent="0.25">
      <c r="D69" s="4">
        <v>62</v>
      </c>
      <c r="E69" s="2">
        <f t="shared" ca="1" si="25"/>
        <v>847</v>
      </c>
      <c r="F69" s="5">
        <f t="shared" ca="1" si="27"/>
        <v>1.1395000000000053</v>
      </c>
      <c r="G69" s="2">
        <f t="shared" ca="1" si="2"/>
        <v>965.15650000000448</v>
      </c>
      <c r="H69" s="6">
        <f t="shared" ca="1" si="26"/>
        <v>74.999999999999986</v>
      </c>
      <c r="I69" s="5">
        <f t="shared" ca="1" si="28"/>
        <v>0.32833333333333159</v>
      </c>
      <c r="J69" s="13">
        <f t="shared" ca="1" si="4"/>
        <v>24</v>
      </c>
      <c r="K69" s="2">
        <f t="shared" ca="1" si="5"/>
        <v>23163.756000000107</v>
      </c>
      <c r="L69" s="11">
        <f t="shared" ca="1" si="15"/>
        <v>2408832.196000006</v>
      </c>
      <c r="M69" s="2">
        <f t="shared" ca="1" si="6"/>
        <v>7829.349528000037</v>
      </c>
      <c r="N69" s="2">
        <f t="shared" ca="1" si="7"/>
        <v>2232.7512000000215</v>
      </c>
      <c r="O69" s="16">
        <f t="shared" ca="1" si="8"/>
        <v>1335.1852176000127</v>
      </c>
      <c r="P69" s="11">
        <f t="shared" ca="1" si="16"/>
        <v>126456.9306416007</v>
      </c>
      <c r="Q69" s="2">
        <f t="shared" ca="1" si="17"/>
        <v>10062.100728000059</v>
      </c>
      <c r="R69" s="11">
        <f t="shared" ca="1" si="9"/>
        <v>1025651.7214480031</v>
      </c>
      <c r="S69" s="2"/>
      <c r="W69" s="5">
        <f t="shared" ca="1" si="12"/>
        <v>1.1033333333333357</v>
      </c>
      <c r="Y69" s="12">
        <f t="shared" ca="1" si="20"/>
        <v>-71000</v>
      </c>
      <c r="Z69" s="12">
        <f t="shared" ca="1" si="21"/>
        <v>-121308.37534406253</v>
      </c>
      <c r="AA69" s="2">
        <f t="shared" ca="1" si="22"/>
        <v>833343.34610394051</v>
      </c>
      <c r="AB69" s="2">
        <f t="shared" ca="1" si="29"/>
        <v>833343.34610394051</v>
      </c>
    </row>
    <row r="70" spans="4:28" x14ac:dyDescent="0.25">
      <c r="D70" s="4">
        <v>63</v>
      </c>
      <c r="E70" s="2">
        <f t="shared" ca="1" si="25"/>
        <v>847</v>
      </c>
      <c r="F70" s="5">
        <f t="shared" ca="1" si="27"/>
        <v>1.1417500000000054</v>
      </c>
      <c r="G70" s="2">
        <f t="shared" ca="1" si="2"/>
        <v>967.0622500000045</v>
      </c>
      <c r="H70" s="6">
        <f t="shared" ca="1" si="26"/>
        <v>74.999999999999986</v>
      </c>
      <c r="I70" s="5">
        <f t="shared" ca="1" si="28"/>
        <v>0.31749999999999823</v>
      </c>
      <c r="J70" s="13">
        <f t="shared" ca="1" si="4"/>
        <v>23</v>
      </c>
      <c r="K70" s="2">
        <f t="shared" ca="1" si="5"/>
        <v>22242.431750000105</v>
      </c>
      <c r="L70" s="11">
        <f t="shared" ca="1" si="15"/>
        <v>2431074.627750006</v>
      </c>
      <c r="M70" s="2">
        <f t="shared" ca="1" si="6"/>
        <v>7517.9419315000359</v>
      </c>
      <c r="N70" s="2">
        <f t="shared" ca="1" si="7"/>
        <v>2148.486350000021</v>
      </c>
      <c r="O70" s="16">
        <f t="shared" ca="1" si="8"/>
        <v>1284.7948373000127</v>
      </c>
      <c r="P70" s="11">
        <f t="shared" ca="1" si="16"/>
        <v>127741.72547890071</v>
      </c>
      <c r="Q70" s="2">
        <f t="shared" ca="1" si="17"/>
        <v>9666.428281500057</v>
      </c>
      <c r="R70" s="11">
        <f t="shared" ca="1" si="9"/>
        <v>1035318.1497295031</v>
      </c>
      <c r="S70" s="2"/>
      <c r="W70" s="5">
        <f t="shared" ca="1" si="12"/>
        <v>1.1050000000000024</v>
      </c>
      <c r="Y70" s="12">
        <f t="shared" ca="1" si="20"/>
        <v>-71000</v>
      </c>
      <c r="Z70" s="12">
        <f t="shared" ca="1" si="21"/>
        <v>-121308.37534406253</v>
      </c>
      <c r="AA70" s="2">
        <f t="shared" ca="1" si="22"/>
        <v>843009.77438544051</v>
      </c>
      <c r="AB70" s="2">
        <f t="shared" ca="1" si="29"/>
        <v>843009.77438544051</v>
      </c>
    </row>
    <row r="71" spans="4:28" x14ac:dyDescent="0.25">
      <c r="D71" s="4">
        <v>64</v>
      </c>
      <c r="E71" s="2">
        <f t="shared" ca="1" si="25"/>
        <v>847</v>
      </c>
      <c r="F71" s="5">
        <f t="shared" ca="1" si="27"/>
        <v>1.1440000000000055</v>
      </c>
      <c r="G71" s="2">
        <f t="shared" ca="1" si="2"/>
        <v>968.96800000000462</v>
      </c>
      <c r="H71" s="6">
        <f t="shared" ca="1" si="26"/>
        <v>74.999999999999986</v>
      </c>
      <c r="I71" s="5">
        <f t="shared" ca="1" si="28"/>
        <v>0.30666666666666487</v>
      </c>
      <c r="J71" s="13">
        <f t="shared" ca="1" si="4"/>
        <v>22</v>
      </c>
      <c r="K71" s="2">
        <f t="shared" ca="1" si="5"/>
        <v>21317.2960000001</v>
      </c>
      <c r="L71" s="11">
        <f t="shared" ca="1" si="15"/>
        <v>2452391.9237500061</v>
      </c>
      <c r="M71" s="2">
        <f t="shared" ca="1" si="6"/>
        <v>7205.2460480000345</v>
      </c>
      <c r="N71" s="2">
        <f t="shared" ca="1" si="7"/>
        <v>2063.4592000000202</v>
      </c>
      <c r="O71" s="16">
        <f t="shared" ca="1" si="8"/>
        <v>1233.9486016000119</v>
      </c>
      <c r="P71" s="11">
        <f t="shared" ca="1" si="16"/>
        <v>128975.67408050073</v>
      </c>
      <c r="Q71" s="2">
        <f t="shared" ca="1" si="17"/>
        <v>9268.7052480000548</v>
      </c>
      <c r="R71" s="11">
        <f t="shared" ca="1" si="9"/>
        <v>1044586.8549775032</v>
      </c>
      <c r="S71" s="2"/>
      <c r="W71" s="5">
        <f t="shared" ca="1" si="12"/>
        <v>1.1066666666666691</v>
      </c>
      <c r="Y71" s="12">
        <f t="shared" ca="1" si="20"/>
        <v>-71000</v>
      </c>
      <c r="Z71" s="12">
        <f t="shared" ca="1" si="21"/>
        <v>-121308.37534406253</v>
      </c>
      <c r="AA71" s="2">
        <f t="shared" ca="1" si="22"/>
        <v>852278.47963344061</v>
      </c>
      <c r="AB71" s="2">
        <f t="shared" ca="1" si="29"/>
        <v>852278.47963344061</v>
      </c>
    </row>
    <row r="72" spans="4:28" x14ac:dyDescent="0.25">
      <c r="D72" s="4">
        <v>65</v>
      </c>
      <c r="E72" s="2">
        <f t="shared" ca="1" si="25"/>
        <v>847</v>
      </c>
      <c r="F72" s="5">
        <f t="shared" ref="F72:F103" ca="1" si="30">F71+$B$10/12</f>
        <v>1.1462500000000055</v>
      </c>
      <c r="G72" s="2">
        <f t="shared" ref="G72:G121" ca="1" si="31">E72*F72</f>
        <v>970.87375000000475</v>
      </c>
      <c r="H72" s="6">
        <f t="shared" ca="1" si="26"/>
        <v>74.999999999999986</v>
      </c>
      <c r="I72" s="5">
        <f t="shared" ref="I72:I103" ca="1" si="32">I71-$B$12/12</f>
        <v>0.29583333333333151</v>
      </c>
      <c r="J72" s="13">
        <f t="shared" ref="J72:J121" ca="1" si="33">MAX(0,INT(H72*I72))</f>
        <v>22</v>
      </c>
      <c r="K72" s="2">
        <f t="shared" ref="K72:K121" ca="1" si="34">J72*G72</f>
        <v>21359.222500000105</v>
      </c>
      <c r="L72" s="11">
        <f t="shared" ca="1" si="15"/>
        <v>2473751.1462500063</v>
      </c>
      <c r="M72" s="2">
        <f t="shared" ref="M72:M112" ca="1" si="35">K72*0.338</f>
        <v>7219.4172050000361</v>
      </c>
      <c r="N72" s="2">
        <f t="shared" ref="N72:N112" ca="1" si="36">(K72-(J72*500))*0.2</f>
        <v>2071.8445000000211</v>
      </c>
      <c r="O72" s="16">
        <f t="shared" ref="O72:O112" ca="1" si="37">(K72-(J72*500))*0.1196</f>
        <v>1238.9630110000126</v>
      </c>
      <c r="P72" s="11">
        <f t="shared" ca="1" si="16"/>
        <v>130214.63709150074</v>
      </c>
      <c r="Q72" s="2">
        <f t="shared" ca="1" si="17"/>
        <v>9291.2617050000572</v>
      </c>
      <c r="R72" s="11">
        <f t="shared" ref="R72:R112" ca="1" si="38">R71+Q72</f>
        <v>1053878.1166825031</v>
      </c>
      <c r="S72" s="2"/>
      <c r="W72" s="5">
        <f t="shared" ref="W72:W127" ca="1" si="39">W71+$B$11/12</f>
        <v>1.1083333333333358</v>
      </c>
      <c r="Y72" s="12">
        <f t="shared" ca="1" si="20"/>
        <v>-71000</v>
      </c>
      <c r="Z72" s="12">
        <f t="shared" ca="1" si="21"/>
        <v>-121308.37534406253</v>
      </c>
      <c r="AA72" s="2">
        <f t="shared" ca="1" si="22"/>
        <v>861569.74133844057</v>
      </c>
      <c r="AB72" s="2">
        <f t="shared" ref="AB72:AB103" ca="1" si="40">AA72/POWER(1+$B$13/12,D72)</f>
        <v>861569.74133844057</v>
      </c>
    </row>
    <row r="73" spans="4:28" x14ac:dyDescent="0.25">
      <c r="D73" s="4">
        <v>66</v>
      </c>
      <c r="E73" s="2">
        <f t="shared" ca="1" si="25"/>
        <v>847</v>
      </c>
      <c r="F73" s="5">
        <f t="shared" ca="1" si="30"/>
        <v>1.1485000000000056</v>
      </c>
      <c r="G73" s="2">
        <f t="shared" ca="1" si="31"/>
        <v>972.77950000000476</v>
      </c>
      <c r="H73" s="6">
        <f t="shared" ca="1" si="26"/>
        <v>74.999999999999986</v>
      </c>
      <c r="I73" s="5">
        <f t="shared" ca="1" si="32"/>
        <v>0.28499999999999814</v>
      </c>
      <c r="J73" s="13">
        <f t="shared" ca="1" si="33"/>
        <v>21</v>
      </c>
      <c r="K73" s="2">
        <f t="shared" ca="1" si="34"/>
        <v>20428.369500000099</v>
      </c>
      <c r="L73" s="11">
        <f t="shared" ref="L73:L121" ca="1" si="41">L72+K73</f>
        <v>2494179.5157500063</v>
      </c>
      <c r="M73" s="2">
        <f t="shared" ca="1" si="35"/>
        <v>6904.7888910000338</v>
      </c>
      <c r="N73" s="2">
        <f t="shared" ca="1" si="36"/>
        <v>1985.6739000000198</v>
      </c>
      <c r="O73" s="16">
        <f t="shared" ca="1" si="37"/>
        <v>1187.4329922000118</v>
      </c>
      <c r="P73" s="11">
        <f t="shared" ref="P73:P121" ca="1" si="42">P72+O73</f>
        <v>131402.07008370076</v>
      </c>
      <c r="Q73" s="2">
        <f t="shared" ref="Q73:Q121" ca="1" si="43">M73+N73</f>
        <v>8890.4627910000527</v>
      </c>
      <c r="R73" s="11">
        <f t="shared" ca="1" si="38"/>
        <v>1062768.5794735032</v>
      </c>
      <c r="S73" s="2"/>
      <c r="W73" s="5">
        <f t="shared" ca="1" si="39"/>
        <v>1.1100000000000025</v>
      </c>
      <c r="Y73" s="12">
        <f t="shared" ref="Y73:Y127" ca="1" si="44">Y72+S73</f>
        <v>-71000</v>
      </c>
      <c r="Z73" s="12">
        <f t="shared" ref="Z73:Z127" ca="1" si="45">Z72+F73*(T73+U73)</f>
        <v>-121308.37534406253</v>
      </c>
      <c r="AA73" s="2">
        <f t="shared" ref="AA73:AA121" ca="1" si="46">R73+Y73+Z73</f>
        <v>870460.20412944059</v>
      </c>
      <c r="AB73" s="2">
        <f t="shared" ca="1" si="40"/>
        <v>870460.20412944059</v>
      </c>
    </row>
    <row r="74" spans="4:28" x14ac:dyDescent="0.25">
      <c r="D74" s="4">
        <v>67</v>
      </c>
      <c r="E74" s="2">
        <f t="shared" ca="1" si="25"/>
        <v>847</v>
      </c>
      <c r="F74" s="5">
        <f t="shared" ca="1" si="30"/>
        <v>1.1507500000000057</v>
      </c>
      <c r="G74" s="2">
        <f t="shared" ca="1" si="31"/>
        <v>974.68525000000488</v>
      </c>
      <c r="H74" s="6">
        <f t="shared" ca="1" si="26"/>
        <v>74.999999999999986</v>
      </c>
      <c r="I74" s="5">
        <f t="shared" ca="1" si="32"/>
        <v>0.27416666666666478</v>
      </c>
      <c r="J74" s="13">
        <f t="shared" ca="1" si="33"/>
        <v>20</v>
      </c>
      <c r="K74" s="2">
        <f t="shared" ca="1" si="34"/>
        <v>19493.705000000096</v>
      </c>
      <c r="L74" s="11">
        <f t="shared" ca="1" si="41"/>
        <v>2513673.2207500064</v>
      </c>
      <c r="M74" s="2">
        <f t="shared" ca="1" si="35"/>
        <v>6588.872290000033</v>
      </c>
      <c r="N74" s="2">
        <f t="shared" ca="1" si="36"/>
        <v>1898.7410000000193</v>
      </c>
      <c r="O74" s="16">
        <f t="shared" ca="1" si="37"/>
        <v>1135.4471180000114</v>
      </c>
      <c r="P74" s="11">
        <f t="shared" ca="1" si="42"/>
        <v>132537.51720170077</v>
      </c>
      <c r="Q74" s="2">
        <f t="shared" ca="1" si="43"/>
        <v>8487.6132900000521</v>
      </c>
      <c r="R74" s="11">
        <f t="shared" ca="1" si="38"/>
        <v>1071256.1927635032</v>
      </c>
      <c r="S74" s="2"/>
      <c r="W74" s="5">
        <f t="shared" ca="1" si="39"/>
        <v>1.1116666666666692</v>
      </c>
      <c r="Y74" s="12">
        <f t="shared" ca="1" si="44"/>
        <v>-71000</v>
      </c>
      <c r="Z74" s="12">
        <f t="shared" ca="1" si="45"/>
        <v>-121308.37534406253</v>
      </c>
      <c r="AA74" s="2">
        <f t="shared" ca="1" si="46"/>
        <v>878947.8174194406</v>
      </c>
      <c r="AB74" s="2">
        <f t="shared" ca="1" si="40"/>
        <v>878947.8174194406</v>
      </c>
    </row>
    <row r="75" spans="4:28" x14ac:dyDescent="0.25">
      <c r="D75" s="4">
        <v>68</v>
      </c>
      <c r="E75" s="2">
        <f t="shared" ca="1" si="25"/>
        <v>847</v>
      </c>
      <c r="F75" s="5">
        <f t="shared" ca="1" si="30"/>
        <v>1.1530000000000058</v>
      </c>
      <c r="G75" s="2">
        <f t="shared" ca="1" si="31"/>
        <v>976.5910000000049</v>
      </c>
      <c r="H75" s="6">
        <f t="shared" ca="1" si="26"/>
        <v>74.999999999999986</v>
      </c>
      <c r="I75" s="5">
        <f t="shared" ca="1" si="32"/>
        <v>0.26333333333333142</v>
      </c>
      <c r="J75" s="13">
        <f t="shared" ca="1" si="33"/>
        <v>19</v>
      </c>
      <c r="K75" s="2">
        <f t="shared" ca="1" si="34"/>
        <v>18555.229000000094</v>
      </c>
      <c r="L75" s="11">
        <f t="shared" ca="1" si="41"/>
        <v>2532228.4497500067</v>
      </c>
      <c r="M75" s="2">
        <f t="shared" ca="1" si="35"/>
        <v>6271.6674020000319</v>
      </c>
      <c r="N75" s="2">
        <f t="shared" ca="1" si="36"/>
        <v>1811.045800000019</v>
      </c>
      <c r="O75" s="16">
        <f t="shared" ca="1" si="37"/>
        <v>1083.0053884000113</v>
      </c>
      <c r="P75" s="11">
        <f t="shared" ca="1" si="42"/>
        <v>133620.52259010079</v>
      </c>
      <c r="Q75" s="2">
        <f t="shared" ca="1" si="43"/>
        <v>8082.7132020000508</v>
      </c>
      <c r="R75" s="11">
        <f t="shared" ca="1" si="38"/>
        <v>1079338.9059655033</v>
      </c>
      <c r="S75" s="2"/>
      <c r="W75" s="5">
        <f t="shared" ca="1" si="39"/>
        <v>1.113333333333336</v>
      </c>
      <c r="Y75" s="12">
        <f t="shared" ca="1" si="44"/>
        <v>-71000</v>
      </c>
      <c r="Z75" s="12">
        <f t="shared" ca="1" si="45"/>
        <v>-121308.37534406253</v>
      </c>
      <c r="AA75" s="2">
        <f t="shared" ca="1" si="46"/>
        <v>887030.53062144073</v>
      </c>
      <c r="AB75" s="2">
        <f t="shared" ca="1" si="40"/>
        <v>887030.53062144073</v>
      </c>
    </row>
    <row r="76" spans="4:28" x14ac:dyDescent="0.25">
      <c r="D76" s="4">
        <v>69</v>
      </c>
      <c r="E76" s="2">
        <f t="shared" ca="1" si="25"/>
        <v>847</v>
      </c>
      <c r="F76" s="5">
        <f t="shared" ca="1" si="30"/>
        <v>1.1552500000000059</v>
      </c>
      <c r="G76" s="2">
        <f t="shared" ca="1" si="31"/>
        <v>978.49675000000502</v>
      </c>
      <c r="H76" s="6">
        <f t="shared" ca="1" si="26"/>
        <v>74.999999999999986</v>
      </c>
      <c r="I76" s="5">
        <f t="shared" ca="1" si="32"/>
        <v>0.25249999999999806</v>
      </c>
      <c r="J76" s="13">
        <f t="shared" ca="1" si="33"/>
        <v>18</v>
      </c>
      <c r="K76" s="2">
        <f t="shared" ca="1" si="34"/>
        <v>17612.941500000092</v>
      </c>
      <c r="L76" s="11">
        <f t="shared" ca="1" si="41"/>
        <v>2549841.3912500069</v>
      </c>
      <c r="M76" s="2">
        <f t="shared" ca="1" si="35"/>
        <v>5953.1742270000314</v>
      </c>
      <c r="N76" s="2">
        <f t="shared" ca="1" si="36"/>
        <v>1722.5883000000185</v>
      </c>
      <c r="O76" s="16">
        <f t="shared" ca="1" si="37"/>
        <v>1030.1078034000109</v>
      </c>
      <c r="P76" s="11">
        <f t="shared" ca="1" si="42"/>
        <v>134650.63039350082</v>
      </c>
      <c r="Q76" s="2">
        <f t="shared" ca="1" si="43"/>
        <v>7675.7625270000499</v>
      </c>
      <c r="R76" s="11">
        <f t="shared" ca="1" si="38"/>
        <v>1087014.6684925035</v>
      </c>
      <c r="S76" s="2"/>
      <c r="W76" s="5">
        <f t="shared" ca="1" si="39"/>
        <v>1.1150000000000027</v>
      </c>
      <c r="Y76" s="12">
        <f t="shared" ca="1" si="44"/>
        <v>-71000</v>
      </c>
      <c r="Z76" s="12">
        <f t="shared" ca="1" si="45"/>
        <v>-121308.37534406253</v>
      </c>
      <c r="AA76" s="2">
        <f t="shared" ca="1" si="46"/>
        <v>894706.29314844089</v>
      </c>
      <c r="AB76" s="2">
        <f t="shared" ca="1" si="40"/>
        <v>894706.29314844089</v>
      </c>
    </row>
    <row r="77" spans="4:28" x14ac:dyDescent="0.25">
      <c r="D77" s="4">
        <v>70</v>
      </c>
      <c r="E77" s="2">
        <f t="shared" ca="1" si="25"/>
        <v>847</v>
      </c>
      <c r="F77" s="5">
        <f t="shared" ca="1" si="30"/>
        <v>1.157500000000006</v>
      </c>
      <c r="G77" s="2">
        <f t="shared" ca="1" si="31"/>
        <v>980.40250000000503</v>
      </c>
      <c r="H77" s="6">
        <f t="shared" ca="1" si="26"/>
        <v>74.999999999999986</v>
      </c>
      <c r="I77" s="5">
        <f t="shared" ca="1" si="32"/>
        <v>0.24166666666666473</v>
      </c>
      <c r="J77" s="13">
        <f t="shared" ca="1" si="33"/>
        <v>18</v>
      </c>
      <c r="K77" s="2">
        <f t="shared" ca="1" si="34"/>
        <v>17647.24500000009</v>
      </c>
      <c r="L77" s="11">
        <f t="shared" ca="1" si="41"/>
        <v>2567488.636250007</v>
      </c>
      <c r="M77" s="2">
        <f t="shared" ca="1" si="35"/>
        <v>5964.7688100000305</v>
      </c>
      <c r="N77" s="2">
        <f t="shared" ca="1" si="36"/>
        <v>1729.449000000018</v>
      </c>
      <c r="O77" s="16">
        <f t="shared" ca="1" si="37"/>
        <v>1034.2105020000108</v>
      </c>
      <c r="P77" s="11">
        <f t="shared" ca="1" si="42"/>
        <v>135684.84089550082</v>
      </c>
      <c r="Q77" s="2">
        <f t="shared" ca="1" si="43"/>
        <v>7694.2178100000483</v>
      </c>
      <c r="R77" s="11">
        <f t="shared" ca="1" si="38"/>
        <v>1094708.8863025035</v>
      </c>
      <c r="S77" s="2"/>
      <c r="W77" s="5">
        <f t="shared" ca="1" si="39"/>
        <v>1.1166666666666694</v>
      </c>
      <c r="Y77" s="12">
        <f t="shared" ca="1" si="44"/>
        <v>-71000</v>
      </c>
      <c r="Z77" s="12">
        <f t="shared" ca="1" si="45"/>
        <v>-121308.37534406253</v>
      </c>
      <c r="AA77" s="2">
        <f t="shared" ca="1" si="46"/>
        <v>902400.51095844095</v>
      </c>
      <c r="AB77" s="2">
        <f t="shared" ca="1" si="40"/>
        <v>902400.51095844095</v>
      </c>
    </row>
    <row r="78" spans="4:28" x14ac:dyDescent="0.25">
      <c r="D78" s="4">
        <v>71</v>
      </c>
      <c r="E78" s="2">
        <f t="shared" ca="1" si="25"/>
        <v>847</v>
      </c>
      <c r="F78" s="5">
        <f t="shared" ca="1" si="30"/>
        <v>1.1597500000000061</v>
      </c>
      <c r="G78" s="2">
        <f t="shared" ca="1" si="31"/>
        <v>982.30825000000516</v>
      </c>
      <c r="H78" s="6">
        <f t="shared" ca="1" si="26"/>
        <v>74.999999999999986</v>
      </c>
      <c r="I78" s="5">
        <f t="shared" ca="1" si="32"/>
        <v>0.23083333333333139</v>
      </c>
      <c r="J78" s="13">
        <f t="shared" ca="1" si="33"/>
        <v>17</v>
      </c>
      <c r="K78" s="2">
        <f t="shared" ca="1" si="34"/>
        <v>16699.240250000086</v>
      </c>
      <c r="L78" s="11">
        <f t="shared" ca="1" si="41"/>
        <v>2584187.8765000072</v>
      </c>
      <c r="M78" s="2">
        <f t="shared" ca="1" si="35"/>
        <v>5644.34320450003</v>
      </c>
      <c r="N78" s="2">
        <f t="shared" ca="1" si="36"/>
        <v>1639.8480500000173</v>
      </c>
      <c r="O78" s="16">
        <f t="shared" ca="1" si="37"/>
        <v>980.62913390001029</v>
      </c>
      <c r="P78" s="11">
        <f t="shared" ca="1" si="42"/>
        <v>136665.47002940084</v>
      </c>
      <c r="Q78" s="2">
        <f t="shared" ca="1" si="43"/>
        <v>7284.1912545000469</v>
      </c>
      <c r="R78" s="11">
        <f t="shared" ca="1" si="38"/>
        <v>1101993.0775570036</v>
      </c>
      <c r="S78" s="2"/>
      <c r="W78" s="5">
        <f t="shared" ca="1" si="39"/>
        <v>1.1183333333333361</v>
      </c>
      <c r="Y78" s="12">
        <f t="shared" ca="1" si="44"/>
        <v>-71000</v>
      </c>
      <c r="Z78" s="12">
        <f t="shared" ca="1" si="45"/>
        <v>-121308.37534406253</v>
      </c>
      <c r="AA78" s="2">
        <f t="shared" ca="1" si="46"/>
        <v>909684.70221294102</v>
      </c>
      <c r="AB78" s="2">
        <f t="shared" ca="1" si="40"/>
        <v>909684.70221294102</v>
      </c>
    </row>
    <row r="79" spans="4:28" x14ac:dyDescent="0.25">
      <c r="D79" s="4">
        <v>72</v>
      </c>
      <c r="E79" s="2">
        <f t="shared" ca="1" si="25"/>
        <v>847</v>
      </c>
      <c r="F79" s="5">
        <f t="shared" ca="1" si="30"/>
        <v>1.1620000000000061</v>
      </c>
      <c r="G79" s="2">
        <f t="shared" ca="1" si="31"/>
        <v>984.21400000000517</v>
      </c>
      <c r="H79" s="6">
        <f t="shared" ca="1" si="26"/>
        <v>74.999999999999986</v>
      </c>
      <c r="I79" s="5">
        <f t="shared" ca="1" si="32"/>
        <v>0.21999999999999806</v>
      </c>
      <c r="J79" s="13">
        <f t="shared" ca="1" si="33"/>
        <v>16</v>
      </c>
      <c r="K79" s="2">
        <f t="shared" ca="1" si="34"/>
        <v>15747.424000000083</v>
      </c>
      <c r="L79" s="11">
        <f t="shared" ca="1" si="41"/>
        <v>2599935.3005000073</v>
      </c>
      <c r="M79" s="2">
        <f t="shared" ca="1" si="35"/>
        <v>5322.6293120000282</v>
      </c>
      <c r="N79" s="2">
        <f t="shared" ca="1" si="36"/>
        <v>1549.4848000000165</v>
      </c>
      <c r="O79" s="16">
        <f t="shared" ca="1" si="37"/>
        <v>926.59191040000985</v>
      </c>
      <c r="P79" s="11">
        <f t="shared" ca="1" si="42"/>
        <v>137592.06193980086</v>
      </c>
      <c r="Q79" s="2">
        <f t="shared" ca="1" si="43"/>
        <v>6872.1141120000448</v>
      </c>
      <c r="R79" s="11">
        <f t="shared" ca="1" si="38"/>
        <v>1108865.1916690036</v>
      </c>
      <c r="S79" s="2"/>
      <c r="W79" s="5">
        <f t="shared" ca="1" si="39"/>
        <v>1.1200000000000028</v>
      </c>
      <c r="Y79" s="12">
        <f t="shared" ca="1" si="44"/>
        <v>-71000</v>
      </c>
      <c r="Z79" s="12">
        <f t="shared" ca="1" si="45"/>
        <v>-121308.37534406253</v>
      </c>
      <c r="AA79" s="2">
        <f t="shared" ca="1" si="46"/>
        <v>916556.816324941</v>
      </c>
      <c r="AB79" s="2">
        <f t="shared" ca="1" si="40"/>
        <v>916556.816324941</v>
      </c>
    </row>
    <row r="80" spans="4:28" x14ac:dyDescent="0.25">
      <c r="D80" s="4">
        <v>73</v>
      </c>
      <c r="E80" s="2">
        <f t="shared" ca="1" si="25"/>
        <v>847</v>
      </c>
      <c r="F80" s="5">
        <f t="shared" ca="1" si="30"/>
        <v>1.1642500000000062</v>
      </c>
      <c r="G80" s="2">
        <f t="shared" ca="1" si="31"/>
        <v>986.1197500000053</v>
      </c>
      <c r="H80" s="6">
        <f t="shared" ca="1" si="26"/>
        <v>74.999999999999986</v>
      </c>
      <c r="I80" s="5">
        <f t="shared" ca="1" si="32"/>
        <v>0.20916666666666472</v>
      </c>
      <c r="J80" s="13">
        <f t="shared" ca="1" si="33"/>
        <v>15</v>
      </c>
      <c r="K80" s="2">
        <f t="shared" ca="1" si="34"/>
        <v>14791.796250000079</v>
      </c>
      <c r="L80" s="11">
        <f t="shared" ca="1" si="41"/>
        <v>2614727.0967500075</v>
      </c>
      <c r="M80" s="2">
        <f t="shared" ca="1" si="35"/>
        <v>4999.6271325000271</v>
      </c>
      <c r="N80" s="2">
        <f t="shared" ca="1" si="36"/>
        <v>1458.3592500000159</v>
      </c>
      <c r="O80" s="16">
        <f t="shared" ca="1" si="37"/>
        <v>872.09883150000951</v>
      </c>
      <c r="P80" s="11">
        <f t="shared" ca="1" si="42"/>
        <v>138464.16077130087</v>
      </c>
      <c r="Q80" s="2">
        <f t="shared" ca="1" si="43"/>
        <v>6457.986382500043</v>
      </c>
      <c r="R80" s="11">
        <f t="shared" ca="1" si="38"/>
        <v>1115323.1780515036</v>
      </c>
      <c r="S80" s="2"/>
      <c r="W80" s="5">
        <f t="shared" ca="1" si="39"/>
        <v>1.1216666666666695</v>
      </c>
      <c r="Y80" s="12">
        <f t="shared" ca="1" si="44"/>
        <v>-71000</v>
      </c>
      <c r="Z80" s="12">
        <f t="shared" ca="1" si="45"/>
        <v>-121308.37534406253</v>
      </c>
      <c r="AA80" s="2">
        <f t="shared" ca="1" si="46"/>
        <v>923014.80270744103</v>
      </c>
      <c r="AB80" s="2">
        <f t="shared" ca="1" si="40"/>
        <v>923014.80270744103</v>
      </c>
    </row>
    <row r="81" spans="4:28" x14ac:dyDescent="0.25">
      <c r="D81" s="4">
        <v>74</v>
      </c>
      <c r="E81" s="2">
        <f t="shared" ca="1" si="25"/>
        <v>847</v>
      </c>
      <c r="F81" s="5">
        <f t="shared" ca="1" si="30"/>
        <v>1.1665000000000063</v>
      </c>
      <c r="G81" s="2">
        <f t="shared" ca="1" si="31"/>
        <v>988.02550000000531</v>
      </c>
      <c r="H81" s="6">
        <f t="shared" ca="1" si="26"/>
        <v>74.999999999999986</v>
      </c>
      <c r="I81" s="5">
        <f t="shared" ca="1" si="32"/>
        <v>0.19833333333333139</v>
      </c>
      <c r="J81" s="13">
        <f t="shared" ca="1" si="33"/>
        <v>14</v>
      </c>
      <c r="K81" s="2">
        <f t="shared" ca="1" si="34"/>
        <v>13832.357000000075</v>
      </c>
      <c r="L81" s="11">
        <f t="shared" ca="1" si="41"/>
        <v>2628559.4537500073</v>
      </c>
      <c r="M81" s="2">
        <f t="shared" ca="1" si="35"/>
        <v>4675.3366660000256</v>
      </c>
      <c r="N81" s="2">
        <f t="shared" ca="1" si="36"/>
        <v>1366.4714000000149</v>
      </c>
      <c r="O81" s="16">
        <f t="shared" ca="1" si="37"/>
        <v>817.14989720000892</v>
      </c>
      <c r="P81" s="11">
        <f t="shared" ca="1" si="42"/>
        <v>139281.31066850087</v>
      </c>
      <c r="Q81" s="2">
        <f t="shared" ca="1" si="43"/>
        <v>6041.8080660000405</v>
      </c>
      <c r="R81" s="11">
        <f t="shared" ca="1" si="38"/>
        <v>1121364.9861175036</v>
      </c>
      <c r="S81" s="2"/>
      <c r="W81" s="5">
        <f t="shared" ca="1" si="39"/>
        <v>1.1233333333333362</v>
      </c>
      <c r="Y81" s="12">
        <f t="shared" ca="1" si="44"/>
        <v>-71000</v>
      </c>
      <c r="Z81" s="12">
        <f t="shared" ca="1" si="45"/>
        <v>-121308.37534406253</v>
      </c>
      <c r="AA81" s="2">
        <f t="shared" ca="1" si="46"/>
        <v>929056.61077344103</v>
      </c>
      <c r="AB81" s="2">
        <f t="shared" ca="1" si="40"/>
        <v>929056.61077344103</v>
      </c>
    </row>
    <row r="82" spans="4:28" x14ac:dyDescent="0.25">
      <c r="D82" s="4">
        <v>75</v>
      </c>
      <c r="E82" s="2">
        <f t="shared" ca="1" si="25"/>
        <v>847</v>
      </c>
      <c r="F82" s="5">
        <f t="shared" ca="1" si="30"/>
        <v>1.1687500000000064</v>
      </c>
      <c r="G82" s="2">
        <f t="shared" ca="1" si="31"/>
        <v>989.93125000000543</v>
      </c>
      <c r="H82" s="6">
        <f t="shared" ca="1" si="26"/>
        <v>74.999999999999986</v>
      </c>
      <c r="I82" s="5">
        <f t="shared" ca="1" si="32"/>
        <v>0.18749999999999806</v>
      </c>
      <c r="J82" s="13">
        <f t="shared" ca="1" si="33"/>
        <v>14</v>
      </c>
      <c r="K82" s="2">
        <f t="shared" ca="1" si="34"/>
        <v>13859.037500000077</v>
      </c>
      <c r="L82" s="11">
        <f t="shared" ca="1" si="41"/>
        <v>2642418.4912500074</v>
      </c>
      <c r="M82" s="2">
        <f t="shared" ca="1" si="35"/>
        <v>4684.354675000026</v>
      </c>
      <c r="N82" s="2">
        <f t="shared" ca="1" si="36"/>
        <v>1371.8075000000154</v>
      </c>
      <c r="O82" s="16">
        <f t="shared" ca="1" si="37"/>
        <v>820.34088500000917</v>
      </c>
      <c r="P82" s="11">
        <f t="shared" ca="1" si="42"/>
        <v>140101.65155350088</v>
      </c>
      <c r="Q82" s="2">
        <f t="shared" ca="1" si="43"/>
        <v>6056.1621750000413</v>
      </c>
      <c r="R82" s="11">
        <f t="shared" ca="1" si="38"/>
        <v>1127421.1482925036</v>
      </c>
      <c r="S82" s="2"/>
      <c r="W82" s="5">
        <f t="shared" ca="1" si="39"/>
        <v>1.1250000000000029</v>
      </c>
      <c r="Y82" s="12">
        <f t="shared" ca="1" si="44"/>
        <v>-71000</v>
      </c>
      <c r="Z82" s="12">
        <f t="shared" ca="1" si="45"/>
        <v>-121308.37534406253</v>
      </c>
      <c r="AA82" s="2">
        <f t="shared" ca="1" si="46"/>
        <v>935112.77294844098</v>
      </c>
      <c r="AB82" s="2">
        <f t="shared" ca="1" si="40"/>
        <v>935112.77294844098</v>
      </c>
    </row>
    <row r="83" spans="4:28" x14ac:dyDescent="0.25">
      <c r="D83" s="4">
        <v>76</v>
      </c>
      <c r="E83" s="2">
        <f t="shared" ca="1" si="25"/>
        <v>847</v>
      </c>
      <c r="F83" s="5">
        <f t="shared" ca="1" si="30"/>
        <v>1.1710000000000065</v>
      </c>
      <c r="G83" s="2">
        <f t="shared" ca="1" si="31"/>
        <v>991.83700000000545</v>
      </c>
      <c r="H83" s="6">
        <f t="shared" ca="1" si="26"/>
        <v>74.999999999999986</v>
      </c>
      <c r="I83" s="5">
        <f t="shared" ca="1" si="32"/>
        <v>0.17666666666666472</v>
      </c>
      <c r="J83" s="13">
        <f t="shared" ca="1" si="33"/>
        <v>13</v>
      </c>
      <c r="K83" s="2">
        <f t="shared" ca="1" si="34"/>
        <v>12893.88100000007</v>
      </c>
      <c r="L83" s="11">
        <f t="shared" ca="1" si="41"/>
        <v>2655312.3722500075</v>
      </c>
      <c r="M83" s="2">
        <f t="shared" ca="1" si="35"/>
        <v>4358.1317780000245</v>
      </c>
      <c r="N83" s="2">
        <f t="shared" ca="1" si="36"/>
        <v>1278.7762000000141</v>
      </c>
      <c r="O83" s="16">
        <f t="shared" ca="1" si="37"/>
        <v>764.70816760000844</v>
      </c>
      <c r="P83" s="11">
        <f t="shared" ca="1" si="42"/>
        <v>140866.35972110089</v>
      </c>
      <c r="Q83" s="2">
        <f t="shared" ca="1" si="43"/>
        <v>5636.9079780000384</v>
      </c>
      <c r="R83" s="11">
        <f t="shared" ca="1" si="38"/>
        <v>1133058.0562705037</v>
      </c>
      <c r="S83" s="2"/>
      <c r="W83" s="5">
        <f t="shared" ca="1" si="39"/>
        <v>1.1266666666666696</v>
      </c>
      <c r="Y83" s="12">
        <f t="shared" ca="1" si="44"/>
        <v>-71000</v>
      </c>
      <c r="Z83" s="12">
        <f t="shared" ca="1" si="45"/>
        <v>-121308.37534406253</v>
      </c>
      <c r="AA83" s="2">
        <f t="shared" ca="1" si="46"/>
        <v>940749.6809264411</v>
      </c>
      <c r="AB83" s="2">
        <f t="shared" ca="1" si="40"/>
        <v>940749.6809264411</v>
      </c>
    </row>
    <row r="84" spans="4:28" x14ac:dyDescent="0.25">
      <c r="D84" s="4">
        <v>77</v>
      </c>
      <c r="E84" s="2">
        <f t="shared" ca="1" si="25"/>
        <v>847</v>
      </c>
      <c r="F84" s="5">
        <f t="shared" ca="1" si="30"/>
        <v>1.1732500000000066</v>
      </c>
      <c r="G84" s="2">
        <f t="shared" ca="1" si="31"/>
        <v>993.74275000000557</v>
      </c>
      <c r="H84" s="6">
        <f t="shared" ca="1" si="26"/>
        <v>74.999999999999986</v>
      </c>
      <c r="I84" s="5">
        <f t="shared" ca="1" si="32"/>
        <v>0.16583333333333139</v>
      </c>
      <c r="J84" s="13">
        <f t="shared" ca="1" si="33"/>
        <v>12</v>
      </c>
      <c r="K84" s="2">
        <f t="shared" ca="1" si="34"/>
        <v>11924.913000000066</v>
      </c>
      <c r="L84" s="11">
        <f t="shared" ca="1" si="41"/>
        <v>2667237.2852500076</v>
      </c>
      <c r="M84" s="2">
        <f t="shared" ca="1" si="35"/>
        <v>4030.6205940000227</v>
      </c>
      <c r="N84" s="2">
        <f t="shared" ca="1" si="36"/>
        <v>1184.9826000000132</v>
      </c>
      <c r="O84" s="16">
        <f t="shared" ca="1" si="37"/>
        <v>708.61959480000792</v>
      </c>
      <c r="P84" s="11">
        <f t="shared" ca="1" si="42"/>
        <v>141574.97931590088</v>
      </c>
      <c r="Q84" s="2">
        <f t="shared" ca="1" si="43"/>
        <v>5215.6031940000357</v>
      </c>
      <c r="R84" s="11">
        <f t="shared" ca="1" si="38"/>
        <v>1138273.6594645036</v>
      </c>
      <c r="S84" s="2"/>
      <c r="W84" s="5">
        <f t="shared" ca="1" si="39"/>
        <v>1.1283333333333363</v>
      </c>
      <c r="Y84" s="12">
        <f t="shared" ca="1" si="44"/>
        <v>-71000</v>
      </c>
      <c r="Z84" s="12">
        <f t="shared" ca="1" si="45"/>
        <v>-121308.37534406253</v>
      </c>
      <c r="AA84" s="2">
        <f t="shared" ca="1" si="46"/>
        <v>945965.28412044107</v>
      </c>
      <c r="AB84" s="2">
        <f t="shared" ca="1" si="40"/>
        <v>945965.28412044107</v>
      </c>
    </row>
    <row r="85" spans="4:28" x14ac:dyDescent="0.25">
      <c r="D85" s="4">
        <v>78</v>
      </c>
      <c r="E85" s="2">
        <f t="shared" ref="E85:E127" ca="1" si="47">E84</f>
        <v>847</v>
      </c>
      <c r="F85" s="5">
        <f t="shared" ca="1" si="30"/>
        <v>1.1755000000000067</v>
      </c>
      <c r="G85" s="2">
        <f t="shared" ca="1" si="31"/>
        <v>995.64850000000558</v>
      </c>
      <c r="H85" s="6">
        <f t="shared" ref="H85:H127" ca="1" si="48">H84</f>
        <v>74.999999999999986</v>
      </c>
      <c r="I85" s="5">
        <f t="shared" ca="1" si="32"/>
        <v>0.15499999999999806</v>
      </c>
      <c r="J85" s="13">
        <f t="shared" ca="1" si="33"/>
        <v>11</v>
      </c>
      <c r="K85" s="2">
        <f t="shared" ca="1" si="34"/>
        <v>10952.133500000062</v>
      </c>
      <c r="L85" s="11">
        <f t="shared" ca="1" si="41"/>
        <v>2678189.4187500076</v>
      </c>
      <c r="M85" s="2">
        <f t="shared" ca="1" si="35"/>
        <v>3701.8211230000211</v>
      </c>
      <c r="N85" s="2">
        <f t="shared" ca="1" si="36"/>
        <v>1090.4267000000125</v>
      </c>
      <c r="O85" s="16">
        <f t="shared" ca="1" si="37"/>
        <v>652.07516660000738</v>
      </c>
      <c r="P85" s="11">
        <f t="shared" ca="1" si="42"/>
        <v>142227.05448250088</v>
      </c>
      <c r="Q85" s="2">
        <f t="shared" ca="1" si="43"/>
        <v>4792.2478230000333</v>
      </c>
      <c r="R85" s="11">
        <f t="shared" ca="1" si="38"/>
        <v>1143065.9072875036</v>
      </c>
      <c r="S85" s="2"/>
      <c r="W85" s="5">
        <f t="shared" ca="1" si="39"/>
        <v>1.130000000000003</v>
      </c>
      <c r="Y85" s="12">
        <f t="shared" ca="1" si="44"/>
        <v>-71000</v>
      </c>
      <c r="Z85" s="12">
        <f t="shared" ca="1" si="45"/>
        <v>-121308.37534406253</v>
      </c>
      <c r="AA85" s="2">
        <f t="shared" ca="1" si="46"/>
        <v>950757.53194344102</v>
      </c>
      <c r="AB85" s="2">
        <f t="shared" ca="1" si="40"/>
        <v>950757.53194344102</v>
      </c>
    </row>
    <row r="86" spans="4:28" x14ac:dyDescent="0.25">
      <c r="D86" s="4">
        <v>79</v>
      </c>
      <c r="E86" s="2">
        <f t="shared" ca="1" si="47"/>
        <v>847</v>
      </c>
      <c r="F86" s="5">
        <f t="shared" ca="1" si="30"/>
        <v>1.1777500000000067</v>
      </c>
      <c r="G86" s="2">
        <f t="shared" ca="1" si="31"/>
        <v>997.55425000000571</v>
      </c>
      <c r="H86" s="6">
        <f t="shared" ca="1" si="48"/>
        <v>74.999999999999986</v>
      </c>
      <c r="I86" s="5">
        <f t="shared" ca="1" si="32"/>
        <v>0.14416666666666472</v>
      </c>
      <c r="J86" s="13">
        <f t="shared" ca="1" si="33"/>
        <v>10</v>
      </c>
      <c r="K86" s="2">
        <f t="shared" ca="1" si="34"/>
        <v>9975.5425000000578</v>
      </c>
      <c r="L86" s="11">
        <f t="shared" ca="1" si="41"/>
        <v>2688164.9612500076</v>
      </c>
      <c r="M86" s="2">
        <f t="shared" ca="1" si="35"/>
        <v>3371.7333650000196</v>
      </c>
      <c r="N86" s="2">
        <f t="shared" ca="1" si="36"/>
        <v>995.10850000001165</v>
      </c>
      <c r="O86" s="16">
        <f t="shared" ca="1" si="37"/>
        <v>595.07488300000693</v>
      </c>
      <c r="P86" s="11">
        <f t="shared" ca="1" si="42"/>
        <v>142822.12936550088</v>
      </c>
      <c r="Q86" s="2">
        <f t="shared" ca="1" si="43"/>
        <v>4366.8418650000312</v>
      </c>
      <c r="R86" s="11">
        <f t="shared" ca="1" si="38"/>
        <v>1147432.7491525037</v>
      </c>
      <c r="S86" s="2"/>
      <c r="W86" s="5">
        <f t="shared" ca="1" si="39"/>
        <v>1.1316666666666697</v>
      </c>
      <c r="Y86" s="12">
        <f t="shared" ca="1" si="44"/>
        <v>-71000</v>
      </c>
      <c r="Z86" s="12">
        <f t="shared" ca="1" si="45"/>
        <v>-121308.37534406253</v>
      </c>
      <c r="AA86" s="2">
        <f t="shared" ca="1" si="46"/>
        <v>955124.3738084411</v>
      </c>
      <c r="AB86" s="2">
        <f t="shared" ca="1" si="40"/>
        <v>955124.3738084411</v>
      </c>
    </row>
    <row r="87" spans="4:28" x14ac:dyDescent="0.25">
      <c r="D87" s="4">
        <v>80</v>
      </c>
      <c r="E87" s="2">
        <f t="shared" ca="1" si="47"/>
        <v>847</v>
      </c>
      <c r="F87" s="5">
        <f t="shared" ca="1" si="30"/>
        <v>1.1800000000000068</v>
      </c>
      <c r="G87" s="2">
        <f t="shared" ca="1" si="31"/>
        <v>999.46000000000572</v>
      </c>
      <c r="H87" s="6">
        <f t="shared" ca="1" si="48"/>
        <v>74.999999999999986</v>
      </c>
      <c r="I87" s="5">
        <f t="shared" ca="1" si="32"/>
        <v>0.13333333333333139</v>
      </c>
      <c r="J87" s="13">
        <f t="shared" ca="1" si="33"/>
        <v>9</v>
      </c>
      <c r="K87" s="2">
        <f t="shared" ca="1" si="34"/>
        <v>8995.1400000000522</v>
      </c>
      <c r="L87" s="11">
        <f t="shared" ca="1" si="41"/>
        <v>2697160.1012500077</v>
      </c>
      <c r="M87" s="2">
        <f t="shared" ca="1" si="35"/>
        <v>3040.3573200000178</v>
      </c>
      <c r="N87" s="2">
        <f t="shared" ca="1" si="36"/>
        <v>899.02800000001048</v>
      </c>
      <c r="O87" s="16">
        <f t="shared" ca="1" si="37"/>
        <v>537.61874400000625</v>
      </c>
      <c r="P87" s="11">
        <f t="shared" ca="1" si="42"/>
        <v>143359.74810950088</v>
      </c>
      <c r="Q87" s="2">
        <f t="shared" ca="1" si="43"/>
        <v>3939.3853200000285</v>
      </c>
      <c r="R87" s="11">
        <f t="shared" ca="1" si="38"/>
        <v>1151372.1344725038</v>
      </c>
      <c r="S87" s="2"/>
      <c r="W87" s="5">
        <f t="shared" ca="1" si="39"/>
        <v>1.1333333333333364</v>
      </c>
      <c r="Y87" s="12">
        <f t="shared" ca="1" si="44"/>
        <v>-71000</v>
      </c>
      <c r="Z87" s="12">
        <f t="shared" ca="1" si="45"/>
        <v>-121308.37534406253</v>
      </c>
      <c r="AA87" s="2">
        <f t="shared" ca="1" si="46"/>
        <v>959063.75912844122</v>
      </c>
      <c r="AB87" s="2">
        <f t="shared" ca="1" si="40"/>
        <v>959063.75912844122</v>
      </c>
    </row>
    <row r="88" spans="4:28" x14ac:dyDescent="0.25">
      <c r="D88" s="4">
        <v>81</v>
      </c>
      <c r="E88" s="2">
        <f t="shared" ca="1" si="47"/>
        <v>847</v>
      </c>
      <c r="F88" s="5">
        <f t="shared" ca="1" si="30"/>
        <v>1.1822500000000069</v>
      </c>
      <c r="G88" s="2">
        <f t="shared" ca="1" si="31"/>
        <v>1001.3657500000058</v>
      </c>
      <c r="H88" s="6">
        <f t="shared" ca="1" si="48"/>
        <v>74.999999999999986</v>
      </c>
      <c r="I88" s="5">
        <f t="shared" ca="1" si="32"/>
        <v>0.12249999999999805</v>
      </c>
      <c r="J88" s="13">
        <f t="shared" ca="1" si="33"/>
        <v>9</v>
      </c>
      <c r="K88" s="2">
        <f t="shared" ca="1" si="34"/>
        <v>9012.2917500000531</v>
      </c>
      <c r="L88" s="11">
        <f t="shared" ca="1" si="41"/>
        <v>2706172.3930000076</v>
      </c>
      <c r="M88" s="2">
        <f t="shared" ca="1" si="35"/>
        <v>3046.1546115000183</v>
      </c>
      <c r="N88" s="2">
        <f t="shared" ca="1" si="36"/>
        <v>902.45835000001068</v>
      </c>
      <c r="O88" s="16">
        <f t="shared" ca="1" si="37"/>
        <v>539.67009330000633</v>
      </c>
      <c r="P88" s="11">
        <f t="shared" ca="1" si="42"/>
        <v>143899.41820280088</v>
      </c>
      <c r="Q88" s="2">
        <f t="shared" ca="1" si="43"/>
        <v>3948.6129615000291</v>
      </c>
      <c r="R88" s="11">
        <f t="shared" ca="1" si="38"/>
        <v>1155320.7474340037</v>
      </c>
      <c r="S88" s="2"/>
      <c r="W88" s="5">
        <f t="shared" ca="1" si="39"/>
        <v>1.1350000000000031</v>
      </c>
      <c r="Y88" s="12">
        <f t="shared" ca="1" si="44"/>
        <v>-71000</v>
      </c>
      <c r="Z88" s="12">
        <f t="shared" ca="1" si="45"/>
        <v>-121308.37534406253</v>
      </c>
      <c r="AA88" s="2">
        <f t="shared" ca="1" si="46"/>
        <v>963012.37208994117</v>
      </c>
      <c r="AB88" s="2">
        <f t="shared" ca="1" si="40"/>
        <v>963012.37208994117</v>
      </c>
    </row>
    <row r="89" spans="4:28" x14ac:dyDescent="0.25">
      <c r="D89" s="4">
        <v>82</v>
      </c>
      <c r="E89" s="2">
        <f t="shared" ca="1" si="47"/>
        <v>847</v>
      </c>
      <c r="F89" s="5">
        <f t="shared" ca="1" si="30"/>
        <v>1.184500000000007</v>
      </c>
      <c r="G89" s="2">
        <f t="shared" ca="1" si="31"/>
        <v>1003.271500000006</v>
      </c>
      <c r="H89" s="6">
        <f t="shared" ca="1" si="48"/>
        <v>74.999999999999986</v>
      </c>
      <c r="I89" s="5">
        <f t="shared" ca="1" si="32"/>
        <v>0.11166666666666472</v>
      </c>
      <c r="J89" s="13">
        <f t="shared" ca="1" si="33"/>
        <v>8</v>
      </c>
      <c r="K89" s="2">
        <f t="shared" ca="1" si="34"/>
        <v>8026.1720000000478</v>
      </c>
      <c r="L89" s="11">
        <f t="shared" ca="1" si="41"/>
        <v>2714198.5650000079</v>
      </c>
      <c r="M89" s="2">
        <f t="shared" ca="1" si="35"/>
        <v>2712.8461360000165</v>
      </c>
      <c r="N89" s="2">
        <f t="shared" ca="1" si="36"/>
        <v>805.2344000000096</v>
      </c>
      <c r="O89" s="16">
        <f t="shared" ca="1" si="37"/>
        <v>481.53017120000573</v>
      </c>
      <c r="P89" s="11">
        <f t="shared" ca="1" si="42"/>
        <v>144380.94837400087</v>
      </c>
      <c r="Q89" s="2">
        <f t="shared" ca="1" si="43"/>
        <v>3518.0805360000259</v>
      </c>
      <c r="R89" s="11">
        <f t="shared" ca="1" si="38"/>
        <v>1158838.8279700037</v>
      </c>
      <c r="S89" s="2"/>
      <c r="W89" s="5">
        <f t="shared" ca="1" si="39"/>
        <v>1.1366666666666698</v>
      </c>
      <c r="Y89" s="12">
        <f t="shared" ca="1" si="44"/>
        <v>-71000</v>
      </c>
      <c r="Z89" s="12">
        <f t="shared" ca="1" si="45"/>
        <v>-121308.37534406253</v>
      </c>
      <c r="AA89" s="2">
        <f t="shared" ca="1" si="46"/>
        <v>966530.45262594114</v>
      </c>
      <c r="AB89" s="2">
        <f t="shared" ca="1" si="40"/>
        <v>966530.45262594114</v>
      </c>
    </row>
    <row r="90" spans="4:28" x14ac:dyDescent="0.25">
      <c r="D90" s="4">
        <v>83</v>
      </c>
      <c r="E90" s="2">
        <f t="shared" ca="1" si="47"/>
        <v>847</v>
      </c>
      <c r="F90" s="5">
        <f t="shared" ca="1" si="30"/>
        <v>1.1867500000000071</v>
      </c>
      <c r="G90" s="2">
        <f t="shared" ca="1" si="31"/>
        <v>1005.177250000006</v>
      </c>
      <c r="H90" s="6">
        <f t="shared" ca="1" si="48"/>
        <v>74.999999999999986</v>
      </c>
      <c r="I90" s="5">
        <f t="shared" ca="1" si="32"/>
        <v>0.10083333333333139</v>
      </c>
      <c r="J90" s="13">
        <f t="shared" ca="1" si="33"/>
        <v>7</v>
      </c>
      <c r="K90" s="2">
        <f t="shared" ca="1" si="34"/>
        <v>7036.2407500000418</v>
      </c>
      <c r="L90" s="11">
        <f t="shared" ca="1" si="41"/>
        <v>2721234.8057500077</v>
      </c>
      <c r="M90" s="2">
        <f t="shared" ca="1" si="35"/>
        <v>2378.2493735000144</v>
      </c>
      <c r="N90" s="2">
        <f t="shared" ca="1" si="36"/>
        <v>707.24815000000842</v>
      </c>
      <c r="O90" s="16">
        <f t="shared" ca="1" si="37"/>
        <v>422.93439370000499</v>
      </c>
      <c r="P90" s="11">
        <f t="shared" ca="1" si="42"/>
        <v>144803.88276770088</v>
      </c>
      <c r="Q90" s="2">
        <f t="shared" ca="1" si="43"/>
        <v>3085.4975235000229</v>
      </c>
      <c r="R90" s="11">
        <f t="shared" ca="1" si="38"/>
        <v>1161924.3254935038</v>
      </c>
      <c r="S90" s="2"/>
      <c r="W90" s="5">
        <f t="shared" ca="1" si="39"/>
        <v>1.1383333333333365</v>
      </c>
      <c r="Y90" s="12">
        <f t="shared" ca="1" si="44"/>
        <v>-71000</v>
      </c>
      <c r="Z90" s="12">
        <f t="shared" ca="1" si="45"/>
        <v>-121308.37534406253</v>
      </c>
      <c r="AA90" s="2">
        <f t="shared" ca="1" si="46"/>
        <v>969615.95014944125</v>
      </c>
      <c r="AB90" s="2">
        <f t="shared" ca="1" si="40"/>
        <v>969615.95014944125</v>
      </c>
    </row>
    <row r="91" spans="4:28" x14ac:dyDescent="0.25">
      <c r="D91" s="4">
        <v>84</v>
      </c>
      <c r="E91" s="2">
        <f t="shared" ca="1" si="47"/>
        <v>847</v>
      </c>
      <c r="F91" s="5">
        <f t="shared" ca="1" si="30"/>
        <v>1.1890000000000072</v>
      </c>
      <c r="G91" s="2">
        <f t="shared" ca="1" si="31"/>
        <v>1007.0830000000061</v>
      </c>
      <c r="H91" s="6">
        <f t="shared" ca="1" si="48"/>
        <v>74.999999999999986</v>
      </c>
      <c r="I91" s="5">
        <f t="shared" ca="1" si="32"/>
        <v>8.9999999999998054E-2</v>
      </c>
      <c r="J91" s="13">
        <f t="shared" ca="1" si="33"/>
        <v>6</v>
      </c>
      <c r="K91" s="2">
        <f t="shared" ca="1" si="34"/>
        <v>6042.4980000000369</v>
      </c>
      <c r="L91" s="11">
        <f t="shared" ca="1" si="41"/>
        <v>2727277.3037500079</v>
      </c>
      <c r="M91" s="2">
        <f t="shared" ca="1" si="35"/>
        <v>2042.3643240000126</v>
      </c>
      <c r="N91" s="2">
        <f t="shared" ca="1" si="36"/>
        <v>608.49960000000738</v>
      </c>
      <c r="O91" s="16">
        <f t="shared" ca="1" si="37"/>
        <v>363.88276080000441</v>
      </c>
      <c r="P91" s="11">
        <f t="shared" ca="1" si="42"/>
        <v>145167.7655285009</v>
      </c>
      <c r="Q91" s="2">
        <f t="shared" ca="1" si="43"/>
        <v>2650.8639240000202</v>
      </c>
      <c r="R91" s="11">
        <f t="shared" ca="1" si="38"/>
        <v>1164575.1894175038</v>
      </c>
      <c r="S91" s="2"/>
      <c r="W91" s="5">
        <f t="shared" ca="1" si="39"/>
        <v>1.1400000000000032</v>
      </c>
      <c r="Y91" s="12">
        <f t="shared" ca="1" si="44"/>
        <v>-71000</v>
      </c>
      <c r="Z91" s="12">
        <f t="shared" ca="1" si="45"/>
        <v>-121308.37534406253</v>
      </c>
      <c r="AA91" s="2">
        <f t="shared" ca="1" si="46"/>
        <v>972266.8140734412</v>
      </c>
      <c r="AB91" s="2">
        <f t="shared" ca="1" si="40"/>
        <v>972266.8140734412</v>
      </c>
    </row>
    <row r="92" spans="4:28" x14ac:dyDescent="0.25">
      <c r="D92" s="4">
        <v>85</v>
      </c>
      <c r="E92" s="2">
        <f t="shared" ca="1" si="47"/>
        <v>847</v>
      </c>
      <c r="F92" s="5">
        <f t="shared" ca="1" si="30"/>
        <v>1.1912500000000072</v>
      </c>
      <c r="G92" s="2">
        <f t="shared" ca="1" si="31"/>
        <v>1008.9887500000061</v>
      </c>
      <c r="H92" s="6">
        <f t="shared" ca="1" si="48"/>
        <v>74.999999999999986</v>
      </c>
      <c r="I92" s="5">
        <f t="shared" ca="1" si="32"/>
        <v>7.916666666666472E-2</v>
      </c>
      <c r="J92" s="13">
        <f t="shared" ca="1" si="33"/>
        <v>5</v>
      </c>
      <c r="K92" s="2">
        <f t="shared" ca="1" si="34"/>
        <v>5044.9437500000304</v>
      </c>
      <c r="L92" s="11">
        <f t="shared" ca="1" si="41"/>
        <v>2732322.247500008</v>
      </c>
      <c r="M92" s="2">
        <f t="shared" ca="1" si="35"/>
        <v>1705.1909875000104</v>
      </c>
      <c r="N92" s="2">
        <f t="shared" ca="1" si="36"/>
        <v>508.98875000000612</v>
      </c>
      <c r="O92" s="16">
        <f t="shared" ca="1" si="37"/>
        <v>304.37527250000363</v>
      </c>
      <c r="P92" s="11">
        <f t="shared" ca="1" si="42"/>
        <v>145472.1408010009</v>
      </c>
      <c r="Q92" s="2">
        <f t="shared" ca="1" si="43"/>
        <v>2214.1797375000165</v>
      </c>
      <c r="R92" s="11">
        <f t="shared" ca="1" si="38"/>
        <v>1166789.3691550037</v>
      </c>
      <c r="S92" s="2"/>
      <c r="W92" s="5">
        <f t="shared" ca="1" si="39"/>
        <v>1.1416666666666699</v>
      </c>
      <c r="Y92" s="12">
        <f t="shared" ca="1" si="44"/>
        <v>-71000</v>
      </c>
      <c r="Z92" s="12">
        <f t="shared" ca="1" si="45"/>
        <v>-121308.37534406253</v>
      </c>
      <c r="AA92" s="2">
        <f t="shared" ca="1" si="46"/>
        <v>974480.99381094112</v>
      </c>
      <c r="AB92" s="2">
        <f t="shared" ca="1" si="40"/>
        <v>974480.99381094112</v>
      </c>
    </row>
    <row r="93" spans="4:28" x14ac:dyDescent="0.25">
      <c r="D93" s="4">
        <v>86</v>
      </c>
      <c r="E93" s="2">
        <f t="shared" ca="1" si="47"/>
        <v>847</v>
      </c>
      <c r="F93" s="5">
        <f t="shared" ca="1" si="30"/>
        <v>1.1935000000000073</v>
      </c>
      <c r="G93" s="2">
        <f t="shared" ca="1" si="31"/>
        <v>1010.8945000000062</v>
      </c>
      <c r="H93" s="6">
        <f t="shared" ca="1" si="48"/>
        <v>74.999999999999986</v>
      </c>
      <c r="I93" s="5">
        <f t="shared" ca="1" si="32"/>
        <v>6.8333333333331386E-2</v>
      </c>
      <c r="J93" s="13">
        <f t="shared" ca="1" si="33"/>
        <v>5</v>
      </c>
      <c r="K93" s="2">
        <f t="shared" ca="1" si="34"/>
        <v>5054.4725000000308</v>
      </c>
      <c r="L93" s="11">
        <f t="shared" ca="1" si="41"/>
        <v>2737376.7200000081</v>
      </c>
      <c r="M93" s="2">
        <f t="shared" ca="1" si="35"/>
        <v>1708.4117050000104</v>
      </c>
      <c r="N93" s="2">
        <f t="shared" ca="1" si="36"/>
        <v>510.89450000000619</v>
      </c>
      <c r="O93" s="16">
        <f t="shared" ca="1" si="37"/>
        <v>305.51491100000368</v>
      </c>
      <c r="P93" s="11">
        <f t="shared" ca="1" si="42"/>
        <v>145777.65571200091</v>
      </c>
      <c r="Q93" s="2">
        <f t="shared" ca="1" si="43"/>
        <v>2219.3062050000167</v>
      </c>
      <c r="R93" s="11">
        <f t="shared" ca="1" si="38"/>
        <v>1169008.6753600037</v>
      </c>
      <c r="S93" s="2"/>
      <c r="W93" s="5">
        <f t="shared" ca="1" si="39"/>
        <v>1.1433333333333366</v>
      </c>
      <c r="Y93" s="12">
        <f t="shared" ca="1" si="44"/>
        <v>-71000</v>
      </c>
      <c r="Z93" s="12">
        <f t="shared" ca="1" si="45"/>
        <v>-121308.37534406253</v>
      </c>
      <c r="AA93" s="2">
        <f t="shared" ca="1" si="46"/>
        <v>976700.30001594115</v>
      </c>
      <c r="AB93" s="2">
        <f t="shared" ca="1" si="40"/>
        <v>976700.30001594115</v>
      </c>
    </row>
    <row r="94" spans="4:28" x14ac:dyDescent="0.25">
      <c r="D94" s="4">
        <v>87</v>
      </c>
      <c r="E94" s="2">
        <f t="shared" ca="1" si="47"/>
        <v>847</v>
      </c>
      <c r="F94" s="5">
        <f t="shared" ca="1" si="30"/>
        <v>1.1957500000000074</v>
      </c>
      <c r="G94" s="2">
        <f t="shared" ca="1" si="31"/>
        <v>1012.8002500000063</v>
      </c>
      <c r="H94" s="6">
        <f t="shared" ca="1" si="48"/>
        <v>74.999999999999986</v>
      </c>
      <c r="I94" s="5">
        <f t="shared" ca="1" si="32"/>
        <v>5.7499999999998053E-2</v>
      </c>
      <c r="J94" s="13">
        <f t="shared" ca="1" si="33"/>
        <v>4</v>
      </c>
      <c r="K94" s="2">
        <f t="shared" ca="1" si="34"/>
        <v>4051.201000000025</v>
      </c>
      <c r="L94" s="11">
        <f t="shared" ca="1" si="41"/>
        <v>2741427.921000008</v>
      </c>
      <c r="M94" s="2">
        <f t="shared" ca="1" si="35"/>
        <v>1369.3059380000086</v>
      </c>
      <c r="N94" s="2">
        <f t="shared" ca="1" si="36"/>
        <v>410.24020000000502</v>
      </c>
      <c r="O94" s="16">
        <f t="shared" ca="1" si="37"/>
        <v>245.32363960000299</v>
      </c>
      <c r="P94" s="11">
        <f t="shared" ca="1" si="42"/>
        <v>146022.97935160092</v>
      </c>
      <c r="Q94" s="2">
        <f t="shared" ca="1" si="43"/>
        <v>1779.5461380000136</v>
      </c>
      <c r="R94" s="11">
        <f t="shared" ca="1" si="38"/>
        <v>1170788.2214980037</v>
      </c>
      <c r="S94" s="2"/>
      <c r="W94" s="5">
        <f t="shared" ca="1" si="39"/>
        <v>1.1450000000000033</v>
      </c>
      <c r="Y94" s="12">
        <f t="shared" ca="1" si="44"/>
        <v>-71000</v>
      </c>
      <c r="Z94" s="12">
        <f t="shared" ca="1" si="45"/>
        <v>-121308.37534406253</v>
      </c>
      <c r="AA94" s="2">
        <f t="shared" ca="1" si="46"/>
        <v>978479.84615394112</v>
      </c>
      <c r="AB94" s="2">
        <f t="shared" ca="1" si="40"/>
        <v>978479.84615394112</v>
      </c>
    </row>
    <row r="95" spans="4:28" x14ac:dyDescent="0.25">
      <c r="D95" s="4">
        <v>88</v>
      </c>
      <c r="E95" s="2">
        <f t="shared" ca="1" si="47"/>
        <v>847</v>
      </c>
      <c r="F95" s="5">
        <f t="shared" ca="1" si="30"/>
        <v>1.1980000000000075</v>
      </c>
      <c r="G95" s="2">
        <f t="shared" ca="1" si="31"/>
        <v>1014.7060000000064</v>
      </c>
      <c r="H95" s="6">
        <f t="shared" ca="1" si="48"/>
        <v>74.999999999999986</v>
      </c>
      <c r="I95" s="5">
        <f t="shared" ca="1" si="32"/>
        <v>4.6666666666664719E-2</v>
      </c>
      <c r="J95" s="13">
        <f t="shared" ca="1" si="33"/>
        <v>3</v>
      </c>
      <c r="K95" s="2">
        <f t="shared" ca="1" si="34"/>
        <v>3044.118000000019</v>
      </c>
      <c r="L95" s="11">
        <f t="shared" ca="1" si="41"/>
        <v>2744472.0390000083</v>
      </c>
      <c r="M95" s="2">
        <f t="shared" ca="1" si="35"/>
        <v>1028.9118840000065</v>
      </c>
      <c r="N95" s="2">
        <f t="shared" ca="1" si="36"/>
        <v>308.82360000000381</v>
      </c>
      <c r="O95" s="16">
        <f t="shared" ca="1" si="37"/>
        <v>184.67651280000229</v>
      </c>
      <c r="P95" s="11">
        <f t="shared" ca="1" si="42"/>
        <v>146207.65586440093</v>
      </c>
      <c r="Q95" s="2">
        <f t="shared" ca="1" si="43"/>
        <v>1337.7354840000103</v>
      </c>
      <c r="R95" s="11">
        <f t="shared" ca="1" si="38"/>
        <v>1172125.9569820038</v>
      </c>
      <c r="S95" s="2"/>
      <c r="W95" s="5">
        <f t="shared" ca="1" si="39"/>
        <v>1.1466666666666701</v>
      </c>
      <c r="Y95" s="12">
        <f t="shared" ca="1" si="44"/>
        <v>-71000</v>
      </c>
      <c r="Z95" s="12">
        <f t="shared" ca="1" si="45"/>
        <v>-121308.37534406253</v>
      </c>
      <c r="AA95" s="2">
        <f t="shared" ca="1" si="46"/>
        <v>979817.58163794118</v>
      </c>
      <c r="AB95" s="2">
        <f t="shared" ca="1" si="40"/>
        <v>979817.58163794118</v>
      </c>
    </row>
    <row r="96" spans="4:28" x14ac:dyDescent="0.25">
      <c r="D96" s="4">
        <v>89</v>
      </c>
      <c r="E96" s="2">
        <f t="shared" ca="1" si="47"/>
        <v>847</v>
      </c>
      <c r="F96" s="5">
        <f t="shared" ca="1" si="30"/>
        <v>1.2002500000000076</v>
      </c>
      <c r="G96" s="2">
        <f t="shared" ca="1" si="31"/>
        <v>1016.6117500000064</v>
      </c>
      <c r="H96" s="6">
        <f t="shared" ca="1" si="48"/>
        <v>74.999999999999986</v>
      </c>
      <c r="I96" s="5">
        <f t="shared" ca="1" si="32"/>
        <v>3.5833333333331385E-2</v>
      </c>
      <c r="J96" s="13">
        <f t="shared" ca="1" si="33"/>
        <v>2</v>
      </c>
      <c r="K96" s="2">
        <f t="shared" ca="1" si="34"/>
        <v>2033.2235000000128</v>
      </c>
      <c r="L96" s="11">
        <f t="shared" ca="1" si="41"/>
        <v>2746505.2625000081</v>
      </c>
      <c r="M96" s="2">
        <f t="shared" ca="1" si="35"/>
        <v>687.22954300000436</v>
      </c>
      <c r="N96" s="2">
        <f t="shared" ca="1" si="36"/>
        <v>206.64470000000256</v>
      </c>
      <c r="O96" s="16">
        <f t="shared" ca="1" si="37"/>
        <v>123.57353060000153</v>
      </c>
      <c r="P96" s="11">
        <f t="shared" ca="1" si="42"/>
        <v>146331.22939500093</v>
      </c>
      <c r="Q96" s="2">
        <f t="shared" ca="1" si="43"/>
        <v>893.87424300000691</v>
      </c>
      <c r="R96" s="11">
        <f t="shared" ca="1" si="38"/>
        <v>1173019.8312250038</v>
      </c>
      <c r="S96" s="2"/>
      <c r="W96" s="5">
        <f t="shared" ca="1" si="39"/>
        <v>1.1483333333333368</v>
      </c>
      <c r="Y96" s="12">
        <f t="shared" ca="1" si="44"/>
        <v>-71000</v>
      </c>
      <c r="Z96" s="12">
        <f t="shared" ca="1" si="45"/>
        <v>-121308.37534406253</v>
      </c>
      <c r="AA96" s="2">
        <f t="shared" ca="1" si="46"/>
        <v>980711.45588094124</v>
      </c>
      <c r="AB96" s="2">
        <f t="shared" ca="1" si="40"/>
        <v>980711.45588094124</v>
      </c>
    </row>
    <row r="97" spans="4:28" x14ac:dyDescent="0.25">
      <c r="D97" s="4">
        <v>90</v>
      </c>
      <c r="E97" s="2">
        <f t="shared" ca="1" si="47"/>
        <v>847</v>
      </c>
      <c r="F97" s="5">
        <f t="shared" ca="1" si="30"/>
        <v>1.2025000000000077</v>
      </c>
      <c r="G97" s="2">
        <f t="shared" ca="1" si="31"/>
        <v>1018.5175000000065</v>
      </c>
      <c r="H97" s="6">
        <f t="shared" ca="1" si="48"/>
        <v>74.999999999999986</v>
      </c>
      <c r="I97" s="5">
        <f t="shared" ca="1" si="32"/>
        <v>2.4999999999998052E-2</v>
      </c>
      <c r="J97" s="13">
        <f t="shared" ca="1" si="33"/>
        <v>1</v>
      </c>
      <c r="K97" s="2">
        <f t="shared" ca="1" si="34"/>
        <v>1018.5175000000065</v>
      </c>
      <c r="L97" s="11">
        <f t="shared" ca="1" si="41"/>
        <v>2747523.7800000082</v>
      </c>
      <c r="M97" s="2">
        <f t="shared" ca="1" si="35"/>
        <v>344.25891500000222</v>
      </c>
      <c r="N97" s="2">
        <f t="shared" ca="1" si="36"/>
        <v>103.70350000000131</v>
      </c>
      <c r="O97" s="16">
        <f t="shared" ca="1" si="37"/>
        <v>62.014693000000776</v>
      </c>
      <c r="P97" s="11">
        <f t="shared" ca="1" si="42"/>
        <v>146393.24408800094</v>
      </c>
      <c r="Q97" s="2">
        <f t="shared" ca="1" si="43"/>
        <v>447.96241500000355</v>
      </c>
      <c r="R97" s="11">
        <f t="shared" ca="1" si="38"/>
        <v>1173467.7936400038</v>
      </c>
      <c r="S97" s="2"/>
      <c r="W97" s="5">
        <f t="shared" ca="1" si="39"/>
        <v>1.1500000000000035</v>
      </c>
      <c r="Y97" s="12">
        <f t="shared" ca="1" si="44"/>
        <v>-71000</v>
      </c>
      <c r="Z97" s="12">
        <f t="shared" ca="1" si="45"/>
        <v>-121308.37534406253</v>
      </c>
      <c r="AA97" s="2">
        <f t="shared" ca="1" si="46"/>
        <v>981159.4182959412</v>
      </c>
      <c r="AB97" s="2">
        <f t="shared" ca="1" si="40"/>
        <v>981159.4182959412</v>
      </c>
    </row>
    <row r="98" spans="4:28" x14ac:dyDescent="0.25">
      <c r="D98" s="4">
        <v>91</v>
      </c>
      <c r="E98" s="2">
        <f t="shared" ca="1" si="47"/>
        <v>847</v>
      </c>
      <c r="F98" s="5">
        <f t="shared" ca="1" si="30"/>
        <v>1.2047500000000078</v>
      </c>
      <c r="G98" s="2">
        <f t="shared" ca="1" si="31"/>
        <v>1020.4232500000065</v>
      </c>
      <c r="H98" s="6">
        <f t="shared" ca="1" si="48"/>
        <v>74.999999999999986</v>
      </c>
      <c r="I98" s="5">
        <f t="shared" ca="1" si="32"/>
        <v>1.4166666666664718E-2</v>
      </c>
      <c r="J98" s="13">
        <f t="shared" ca="1" si="33"/>
        <v>1</v>
      </c>
      <c r="K98" s="2">
        <f t="shared" ca="1" si="34"/>
        <v>1020.4232500000065</v>
      </c>
      <c r="L98" s="11">
        <f t="shared" ca="1" si="41"/>
        <v>2748544.2032500082</v>
      </c>
      <c r="M98" s="2">
        <f t="shared" ca="1" si="35"/>
        <v>344.9030585000022</v>
      </c>
      <c r="N98" s="2">
        <f t="shared" ca="1" si="36"/>
        <v>104.08465000000132</v>
      </c>
      <c r="O98" s="16">
        <f t="shared" ca="1" si="37"/>
        <v>62.242620700000778</v>
      </c>
      <c r="P98" s="11">
        <f t="shared" ca="1" si="42"/>
        <v>146455.48670870095</v>
      </c>
      <c r="Q98" s="2">
        <f t="shared" ca="1" si="43"/>
        <v>448.98770850000352</v>
      </c>
      <c r="R98" s="11">
        <f t="shared" ca="1" si="38"/>
        <v>1173916.7813485037</v>
      </c>
      <c r="S98" s="2"/>
      <c r="W98" s="5">
        <f t="shared" ca="1" si="39"/>
        <v>1.1516666666666702</v>
      </c>
      <c r="Y98" s="12">
        <f t="shared" ca="1" si="44"/>
        <v>-71000</v>
      </c>
      <c r="Z98" s="12">
        <f t="shared" ca="1" si="45"/>
        <v>-121308.37534406253</v>
      </c>
      <c r="AA98" s="2">
        <f t="shared" ca="1" si="46"/>
        <v>981608.40600444109</v>
      </c>
      <c r="AB98" s="2">
        <f t="shared" ca="1" si="40"/>
        <v>981608.40600444109</v>
      </c>
    </row>
    <row r="99" spans="4:28" x14ac:dyDescent="0.25">
      <c r="D99" s="4">
        <v>92</v>
      </c>
      <c r="E99" s="2">
        <f t="shared" ca="1" si="47"/>
        <v>847</v>
      </c>
      <c r="F99" s="5">
        <f t="shared" ca="1" si="30"/>
        <v>1.2070000000000078</v>
      </c>
      <c r="G99" s="2">
        <f t="shared" ca="1" si="31"/>
        <v>1022.3290000000067</v>
      </c>
      <c r="H99" s="6">
        <f t="shared" ca="1" si="48"/>
        <v>74.999999999999986</v>
      </c>
      <c r="I99" s="5">
        <f t="shared" ca="1" si="32"/>
        <v>3.3333333333313842E-3</v>
      </c>
      <c r="J99" s="13">
        <f t="shared" ca="1" si="33"/>
        <v>0</v>
      </c>
      <c r="K99" s="2">
        <f t="shared" ca="1" si="34"/>
        <v>0</v>
      </c>
      <c r="L99" s="11">
        <f t="shared" ca="1" si="41"/>
        <v>2748544.2032500082</v>
      </c>
      <c r="M99" s="2">
        <f t="shared" ca="1" si="35"/>
        <v>0</v>
      </c>
      <c r="N99" s="2">
        <f t="shared" ca="1" si="36"/>
        <v>0</v>
      </c>
      <c r="O99" s="16">
        <f t="shared" ca="1" si="37"/>
        <v>0</v>
      </c>
      <c r="P99" s="11">
        <f t="shared" ca="1" si="42"/>
        <v>146455.48670870095</v>
      </c>
      <c r="Q99" s="2">
        <f t="shared" ca="1" si="43"/>
        <v>0</v>
      </c>
      <c r="R99" s="11">
        <f t="shared" ca="1" si="38"/>
        <v>1173916.7813485037</v>
      </c>
      <c r="S99" s="2"/>
      <c r="W99" s="5">
        <f t="shared" ca="1" si="39"/>
        <v>1.1533333333333369</v>
      </c>
      <c r="Y99" s="12">
        <f t="shared" ca="1" si="44"/>
        <v>-71000</v>
      </c>
      <c r="Z99" s="12">
        <f t="shared" ca="1" si="45"/>
        <v>-121308.37534406253</v>
      </c>
      <c r="AA99" s="2">
        <f t="shared" ca="1" si="46"/>
        <v>981608.40600444109</v>
      </c>
      <c r="AB99" s="2">
        <f t="shared" ca="1" si="40"/>
        <v>981608.40600444109</v>
      </c>
    </row>
    <row r="100" spans="4:28" x14ac:dyDescent="0.25">
      <c r="D100" s="4">
        <v>93</v>
      </c>
      <c r="E100" s="2">
        <f t="shared" ca="1" si="47"/>
        <v>847</v>
      </c>
      <c r="F100" s="5">
        <f t="shared" ca="1" si="30"/>
        <v>1.2092500000000079</v>
      </c>
      <c r="G100" s="2">
        <f t="shared" ca="1" si="31"/>
        <v>1024.2347500000067</v>
      </c>
      <c r="H100" s="6">
        <f t="shared" ca="1" si="48"/>
        <v>74.999999999999986</v>
      </c>
      <c r="I100" s="5">
        <f t="shared" ca="1" si="32"/>
        <v>-7.5000000000019496E-3</v>
      </c>
      <c r="J100" s="13">
        <f t="shared" ca="1" si="33"/>
        <v>0</v>
      </c>
      <c r="K100" s="2">
        <f t="shared" ca="1" si="34"/>
        <v>0</v>
      </c>
      <c r="L100" s="11">
        <f t="shared" ca="1" si="41"/>
        <v>2748544.2032500082</v>
      </c>
      <c r="M100" s="2">
        <f t="shared" ca="1" si="35"/>
        <v>0</v>
      </c>
      <c r="N100" s="2">
        <f t="shared" ca="1" si="36"/>
        <v>0</v>
      </c>
      <c r="O100" s="16">
        <f t="shared" ca="1" si="37"/>
        <v>0</v>
      </c>
      <c r="P100" s="11">
        <f t="shared" ca="1" si="42"/>
        <v>146455.48670870095</v>
      </c>
      <c r="Q100" s="2">
        <f t="shared" ca="1" si="43"/>
        <v>0</v>
      </c>
      <c r="R100" s="11">
        <f t="shared" ca="1" si="38"/>
        <v>1173916.7813485037</v>
      </c>
      <c r="S100" s="2"/>
      <c r="W100" s="5">
        <f t="shared" ca="1" si="39"/>
        <v>1.1550000000000036</v>
      </c>
      <c r="Y100" s="12">
        <f t="shared" ca="1" si="44"/>
        <v>-71000</v>
      </c>
      <c r="Z100" s="12">
        <f t="shared" ca="1" si="45"/>
        <v>-121308.37534406253</v>
      </c>
      <c r="AA100" s="2">
        <f t="shared" ca="1" si="46"/>
        <v>981608.40600444109</v>
      </c>
      <c r="AB100" s="2">
        <f t="shared" ca="1" si="40"/>
        <v>981608.40600444109</v>
      </c>
    </row>
    <row r="101" spans="4:28" x14ac:dyDescent="0.25">
      <c r="D101" s="4">
        <v>94</v>
      </c>
      <c r="E101" s="2">
        <f t="shared" ca="1" si="47"/>
        <v>847</v>
      </c>
      <c r="F101" s="5">
        <f t="shared" ca="1" si="30"/>
        <v>1.211500000000008</v>
      </c>
      <c r="G101" s="2">
        <f t="shared" ca="1" si="31"/>
        <v>1026.1405000000068</v>
      </c>
      <c r="H101" s="6">
        <f t="shared" ca="1" si="48"/>
        <v>74.999999999999986</v>
      </c>
      <c r="I101" s="5">
        <f t="shared" ca="1" si="32"/>
        <v>-1.8333333333335283E-2</v>
      </c>
      <c r="J101" s="13">
        <f t="shared" ca="1" si="33"/>
        <v>0</v>
      </c>
      <c r="K101" s="2">
        <f t="shared" ca="1" si="34"/>
        <v>0</v>
      </c>
      <c r="L101" s="11">
        <f t="shared" ca="1" si="41"/>
        <v>2748544.2032500082</v>
      </c>
      <c r="M101" s="2">
        <f t="shared" ca="1" si="35"/>
        <v>0</v>
      </c>
      <c r="N101" s="2">
        <f t="shared" ca="1" si="36"/>
        <v>0</v>
      </c>
      <c r="O101" s="16">
        <f t="shared" ca="1" si="37"/>
        <v>0</v>
      </c>
      <c r="P101" s="11">
        <f t="shared" ca="1" si="42"/>
        <v>146455.48670870095</v>
      </c>
      <c r="Q101" s="2">
        <f t="shared" ca="1" si="43"/>
        <v>0</v>
      </c>
      <c r="R101" s="11">
        <f t="shared" ca="1" si="38"/>
        <v>1173916.7813485037</v>
      </c>
      <c r="S101" s="2"/>
      <c r="W101" s="5">
        <f t="shared" ca="1" si="39"/>
        <v>1.1566666666666703</v>
      </c>
      <c r="Y101" s="12">
        <f t="shared" ca="1" si="44"/>
        <v>-71000</v>
      </c>
      <c r="Z101" s="12">
        <f t="shared" ca="1" si="45"/>
        <v>-121308.37534406253</v>
      </c>
      <c r="AA101" s="2">
        <f t="shared" ca="1" si="46"/>
        <v>981608.40600444109</v>
      </c>
      <c r="AB101" s="2">
        <f t="shared" ca="1" si="40"/>
        <v>981608.40600444109</v>
      </c>
    </row>
    <row r="102" spans="4:28" x14ac:dyDescent="0.25">
      <c r="D102" s="4">
        <v>95</v>
      </c>
      <c r="E102" s="2">
        <f t="shared" ca="1" si="47"/>
        <v>847</v>
      </c>
      <c r="F102" s="5">
        <f t="shared" ca="1" si="30"/>
        <v>1.2137500000000081</v>
      </c>
      <c r="G102" s="2">
        <f t="shared" ca="1" si="31"/>
        <v>1028.0462500000069</v>
      </c>
      <c r="H102" s="6">
        <f t="shared" ca="1" si="48"/>
        <v>74.999999999999986</v>
      </c>
      <c r="I102" s="5">
        <f t="shared" ca="1" si="32"/>
        <v>-2.9166666666668617E-2</v>
      </c>
      <c r="J102" s="13">
        <f t="shared" ca="1" si="33"/>
        <v>0</v>
      </c>
      <c r="K102" s="2">
        <f t="shared" ca="1" si="34"/>
        <v>0</v>
      </c>
      <c r="L102" s="11">
        <f t="shared" ca="1" si="41"/>
        <v>2748544.2032500082</v>
      </c>
      <c r="M102" s="2">
        <f t="shared" ca="1" si="35"/>
        <v>0</v>
      </c>
      <c r="N102" s="2">
        <f t="shared" ca="1" si="36"/>
        <v>0</v>
      </c>
      <c r="O102" s="16">
        <f t="shared" ca="1" si="37"/>
        <v>0</v>
      </c>
      <c r="P102" s="11">
        <f t="shared" ca="1" si="42"/>
        <v>146455.48670870095</v>
      </c>
      <c r="Q102" s="2">
        <f t="shared" ca="1" si="43"/>
        <v>0</v>
      </c>
      <c r="R102" s="11">
        <f t="shared" ca="1" si="38"/>
        <v>1173916.7813485037</v>
      </c>
      <c r="S102" s="2"/>
      <c r="W102" s="5">
        <f t="shared" ca="1" si="39"/>
        <v>1.158333333333337</v>
      </c>
      <c r="Y102" s="12">
        <f t="shared" ca="1" si="44"/>
        <v>-71000</v>
      </c>
      <c r="Z102" s="12">
        <f t="shared" ca="1" si="45"/>
        <v>-121308.37534406253</v>
      </c>
      <c r="AA102" s="2">
        <f t="shared" ca="1" si="46"/>
        <v>981608.40600444109</v>
      </c>
      <c r="AB102" s="2">
        <f t="shared" ca="1" si="40"/>
        <v>981608.40600444109</v>
      </c>
    </row>
    <row r="103" spans="4:28" x14ac:dyDescent="0.25">
      <c r="D103" s="4">
        <v>96</v>
      </c>
      <c r="E103" s="2">
        <f t="shared" ca="1" si="47"/>
        <v>847</v>
      </c>
      <c r="F103" s="5">
        <f t="shared" ca="1" si="30"/>
        <v>1.2160000000000082</v>
      </c>
      <c r="G103" s="2">
        <f t="shared" ca="1" si="31"/>
        <v>1029.952000000007</v>
      </c>
      <c r="H103" s="6">
        <f t="shared" ca="1" si="48"/>
        <v>74.999999999999986</v>
      </c>
      <c r="I103" s="5">
        <f t="shared" ca="1" si="32"/>
        <v>-4.0000000000001951E-2</v>
      </c>
      <c r="J103" s="13">
        <f t="shared" ca="1" si="33"/>
        <v>0</v>
      </c>
      <c r="K103" s="2">
        <f t="shared" ca="1" si="34"/>
        <v>0</v>
      </c>
      <c r="L103" s="11">
        <f t="shared" ca="1" si="41"/>
        <v>2748544.2032500082</v>
      </c>
      <c r="M103" s="2">
        <f t="shared" ca="1" si="35"/>
        <v>0</v>
      </c>
      <c r="N103" s="2">
        <f t="shared" ca="1" si="36"/>
        <v>0</v>
      </c>
      <c r="O103" s="16">
        <f t="shared" ca="1" si="37"/>
        <v>0</v>
      </c>
      <c r="P103" s="11">
        <f t="shared" ca="1" si="42"/>
        <v>146455.48670870095</v>
      </c>
      <c r="Q103" s="2">
        <f t="shared" ca="1" si="43"/>
        <v>0</v>
      </c>
      <c r="R103" s="11">
        <f t="shared" ca="1" si="38"/>
        <v>1173916.7813485037</v>
      </c>
      <c r="S103" s="2"/>
      <c r="W103" s="5">
        <f t="shared" ca="1" si="39"/>
        <v>1.1600000000000037</v>
      </c>
      <c r="Y103" s="12">
        <f t="shared" ca="1" si="44"/>
        <v>-71000</v>
      </c>
      <c r="Z103" s="12">
        <f t="shared" ca="1" si="45"/>
        <v>-121308.37534406253</v>
      </c>
      <c r="AA103" s="2">
        <f t="shared" ca="1" si="46"/>
        <v>981608.40600444109</v>
      </c>
      <c r="AB103" s="2">
        <f t="shared" ca="1" si="40"/>
        <v>981608.40600444109</v>
      </c>
    </row>
    <row r="104" spans="4:28" x14ac:dyDescent="0.25">
      <c r="D104" s="4">
        <v>97</v>
      </c>
      <c r="E104" s="2">
        <f t="shared" ca="1" si="47"/>
        <v>847</v>
      </c>
      <c r="F104" s="5">
        <f t="shared" ref="F104:F121" ca="1" si="49">F103+$B$10/12</f>
        <v>1.2182500000000083</v>
      </c>
      <c r="G104" s="2">
        <f t="shared" ca="1" si="31"/>
        <v>1031.8577500000069</v>
      </c>
      <c r="H104" s="6">
        <f t="shared" ca="1" si="48"/>
        <v>74.999999999999986</v>
      </c>
      <c r="I104" s="5">
        <f t="shared" ref="I104:I121" ca="1" si="50">I103-$B$12/12</f>
        <v>-5.0833333333335284E-2</v>
      </c>
      <c r="J104" s="13">
        <f t="shared" ca="1" si="33"/>
        <v>0</v>
      </c>
      <c r="K104" s="2">
        <f t="shared" ca="1" si="34"/>
        <v>0</v>
      </c>
      <c r="L104" s="11">
        <f t="shared" ca="1" si="41"/>
        <v>2748544.2032500082</v>
      </c>
      <c r="M104" s="2">
        <f t="shared" ca="1" si="35"/>
        <v>0</v>
      </c>
      <c r="N104" s="2">
        <f t="shared" ca="1" si="36"/>
        <v>0</v>
      </c>
      <c r="O104" s="16">
        <f t="shared" ca="1" si="37"/>
        <v>0</v>
      </c>
      <c r="P104" s="11">
        <f t="shared" ca="1" si="42"/>
        <v>146455.48670870095</v>
      </c>
      <c r="Q104" s="2">
        <f t="shared" ca="1" si="43"/>
        <v>0</v>
      </c>
      <c r="R104" s="11">
        <f t="shared" ca="1" si="38"/>
        <v>1173916.7813485037</v>
      </c>
      <c r="S104" s="2"/>
      <c r="W104" s="5">
        <f t="shared" ca="1" si="39"/>
        <v>1.1616666666666704</v>
      </c>
      <c r="Y104" s="12">
        <f t="shared" ca="1" si="44"/>
        <v>-71000</v>
      </c>
      <c r="Z104" s="12">
        <f t="shared" ca="1" si="45"/>
        <v>-121308.37534406253</v>
      </c>
      <c r="AA104" s="2">
        <f t="shared" ca="1" si="46"/>
        <v>981608.40600444109</v>
      </c>
      <c r="AB104" s="2">
        <f t="shared" ref="AB104:AB121" ca="1" si="51">AA104/POWER(1+$B$13/12,D104)</f>
        <v>981608.40600444109</v>
      </c>
    </row>
    <row r="105" spans="4:28" x14ac:dyDescent="0.25">
      <c r="D105" s="4">
        <v>98</v>
      </c>
      <c r="E105" s="2">
        <f t="shared" ca="1" si="47"/>
        <v>847</v>
      </c>
      <c r="F105" s="5">
        <f t="shared" ca="1" si="49"/>
        <v>1.2205000000000084</v>
      </c>
      <c r="G105" s="2">
        <f t="shared" ca="1" si="31"/>
        <v>1033.7635000000071</v>
      </c>
      <c r="H105" s="6">
        <f t="shared" ca="1" si="48"/>
        <v>74.999999999999986</v>
      </c>
      <c r="I105" s="5">
        <f t="shared" ca="1" si="50"/>
        <v>-6.1666666666668618E-2</v>
      </c>
      <c r="J105" s="13">
        <f t="shared" ca="1" si="33"/>
        <v>0</v>
      </c>
      <c r="K105" s="2">
        <f t="shared" ca="1" si="34"/>
        <v>0</v>
      </c>
      <c r="L105" s="11">
        <f t="shared" ca="1" si="41"/>
        <v>2748544.2032500082</v>
      </c>
      <c r="M105" s="2">
        <f t="shared" ca="1" si="35"/>
        <v>0</v>
      </c>
      <c r="N105" s="2">
        <f t="shared" ca="1" si="36"/>
        <v>0</v>
      </c>
      <c r="O105" s="16">
        <f t="shared" ca="1" si="37"/>
        <v>0</v>
      </c>
      <c r="P105" s="11">
        <f t="shared" ca="1" si="42"/>
        <v>146455.48670870095</v>
      </c>
      <c r="Q105" s="2">
        <f t="shared" ca="1" si="43"/>
        <v>0</v>
      </c>
      <c r="R105" s="11">
        <f t="shared" ca="1" si="38"/>
        <v>1173916.7813485037</v>
      </c>
      <c r="S105" s="2"/>
      <c r="W105" s="5">
        <f t="shared" ca="1" si="39"/>
        <v>1.1633333333333371</v>
      </c>
      <c r="Y105" s="12">
        <f t="shared" ca="1" si="44"/>
        <v>-71000</v>
      </c>
      <c r="Z105" s="12">
        <f t="shared" ca="1" si="45"/>
        <v>-121308.37534406253</v>
      </c>
      <c r="AA105" s="2">
        <f t="shared" ca="1" si="46"/>
        <v>981608.40600444109</v>
      </c>
      <c r="AB105" s="2">
        <f t="shared" ca="1" si="51"/>
        <v>981608.40600444109</v>
      </c>
    </row>
    <row r="106" spans="4:28" x14ac:dyDescent="0.25">
      <c r="D106" s="4">
        <v>99</v>
      </c>
      <c r="E106" s="2">
        <f t="shared" ca="1" si="47"/>
        <v>847</v>
      </c>
      <c r="F106" s="5">
        <f t="shared" ca="1" si="49"/>
        <v>1.2227500000000084</v>
      </c>
      <c r="G106" s="2">
        <f t="shared" ca="1" si="31"/>
        <v>1035.6692500000072</v>
      </c>
      <c r="H106" s="6">
        <f t="shared" ca="1" si="48"/>
        <v>74.999999999999986</v>
      </c>
      <c r="I106" s="5">
        <f t="shared" ca="1" si="50"/>
        <v>-7.2500000000001952E-2</v>
      </c>
      <c r="J106" s="13">
        <f t="shared" ca="1" si="33"/>
        <v>0</v>
      </c>
      <c r="K106" s="2">
        <f t="shared" ca="1" si="34"/>
        <v>0</v>
      </c>
      <c r="L106" s="11">
        <f t="shared" ca="1" si="41"/>
        <v>2748544.2032500082</v>
      </c>
      <c r="M106" s="2">
        <f t="shared" ca="1" si="35"/>
        <v>0</v>
      </c>
      <c r="N106" s="2">
        <f t="shared" ca="1" si="36"/>
        <v>0</v>
      </c>
      <c r="O106" s="16">
        <f t="shared" ca="1" si="37"/>
        <v>0</v>
      </c>
      <c r="P106" s="11">
        <f t="shared" ca="1" si="42"/>
        <v>146455.48670870095</v>
      </c>
      <c r="Q106" s="2">
        <f t="shared" ca="1" si="43"/>
        <v>0</v>
      </c>
      <c r="R106" s="11">
        <f t="shared" ca="1" si="38"/>
        <v>1173916.7813485037</v>
      </c>
      <c r="S106" s="2"/>
      <c r="W106" s="5">
        <f t="shared" ca="1" si="39"/>
        <v>1.1650000000000038</v>
      </c>
      <c r="Y106" s="12">
        <f t="shared" ca="1" si="44"/>
        <v>-71000</v>
      </c>
      <c r="Z106" s="12">
        <f t="shared" ca="1" si="45"/>
        <v>-121308.37534406253</v>
      </c>
      <c r="AA106" s="2">
        <f t="shared" ca="1" si="46"/>
        <v>981608.40600444109</v>
      </c>
      <c r="AB106" s="2">
        <f t="shared" ca="1" si="51"/>
        <v>981608.40600444109</v>
      </c>
    </row>
    <row r="107" spans="4:28" x14ac:dyDescent="0.25">
      <c r="D107" s="4">
        <v>100</v>
      </c>
      <c r="E107" s="2">
        <f t="shared" ca="1" si="47"/>
        <v>847</v>
      </c>
      <c r="F107" s="5">
        <f t="shared" ca="1" si="49"/>
        <v>1.2250000000000085</v>
      </c>
      <c r="G107" s="2">
        <f t="shared" ca="1" si="31"/>
        <v>1037.5750000000073</v>
      </c>
      <c r="H107" s="6">
        <f t="shared" ca="1" si="48"/>
        <v>74.999999999999986</v>
      </c>
      <c r="I107" s="5">
        <f t="shared" ca="1" si="50"/>
        <v>-8.3333333333335285E-2</v>
      </c>
      <c r="J107" s="13">
        <f t="shared" ca="1" si="33"/>
        <v>0</v>
      </c>
      <c r="K107" s="2">
        <f t="shared" ca="1" si="34"/>
        <v>0</v>
      </c>
      <c r="L107" s="11">
        <f t="shared" ca="1" si="41"/>
        <v>2748544.2032500082</v>
      </c>
      <c r="M107" s="2">
        <f t="shared" ca="1" si="35"/>
        <v>0</v>
      </c>
      <c r="N107" s="2">
        <f t="shared" ca="1" si="36"/>
        <v>0</v>
      </c>
      <c r="O107" s="16">
        <f t="shared" ca="1" si="37"/>
        <v>0</v>
      </c>
      <c r="P107" s="11">
        <f t="shared" ca="1" si="42"/>
        <v>146455.48670870095</v>
      </c>
      <c r="Q107" s="2">
        <f t="shared" ca="1" si="43"/>
        <v>0</v>
      </c>
      <c r="R107" s="11">
        <f t="shared" ca="1" si="38"/>
        <v>1173916.7813485037</v>
      </c>
      <c r="S107" s="2"/>
      <c r="W107" s="5">
        <f t="shared" ca="1" si="39"/>
        <v>1.1666666666666705</v>
      </c>
      <c r="Y107" s="12">
        <f t="shared" ca="1" si="44"/>
        <v>-71000</v>
      </c>
      <c r="Z107" s="12">
        <f t="shared" ca="1" si="45"/>
        <v>-121308.37534406253</v>
      </c>
      <c r="AA107" s="2">
        <f t="shared" ca="1" si="46"/>
        <v>981608.40600444109</v>
      </c>
      <c r="AB107" s="2">
        <f t="shared" ca="1" si="51"/>
        <v>981608.40600444109</v>
      </c>
    </row>
    <row r="108" spans="4:28" x14ac:dyDescent="0.25">
      <c r="D108" s="4">
        <v>101</v>
      </c>
      <c r="E108" s="2">
        <f t="shared" ca="1" si="47"/>
        <v>847</v>
      </c>
      <c r="F108" s="5">
        <f t="shared" ca="1" si="49"/>
        <v>1.2272500000000086</v>
      </c>
      <c r="G108" s="2">
        <f t="shared" ca="1" si="31"/>
        <v>1039.4807500000072</v>
      </c>
      <c r="H108" s="6">
        <f t="shared" ca="1" si="48"/>
        <v>74.999999999999986</v>
      </c>
      <c r="I108" s="5">
        <f t="shared" ca="1" si="50"/>
        <v>-9.4166666666668619E-2</v>
      </c>
      <c r="J108" s="13">
        <f t="shared" ca="1" si="33"/>
        <v>0</v>
      </c>
      <c r="K108" s="2">
        <f t="shared" ca="1" si="34"/>
        <v>0</v>
      </c>
      <c r="L108" s="11">
        <f t="shared" ca="1" si="41"/>
        <v>2748544.2032500082</v>
      </c>
      <c r="M108" s="2">
        <f t="shared" ca="1" si="35"/>
        <v>0</v>
      </c>
      <c r="N108" s="2">
        <f t="shared" ca="1" si="36"/>
        <v>0</v>
      </c>
      <c r="O108" s="16">
        <f t="shared" ca="1" si="37"/>
        <v>0</v>
      </c>
      <c r="P108" s="11">
        <f t="shared" ca="1" si="42"/>
        <v>146455.48670870095</v>
      </c>
      <c r="Q108" s="2">
        <f t="shared" ca="1" si="43"/>
        <v>0</v>
      </c>
      <c r="R108" s="11">
        <f t="shared" ca="1" si="38"/>
        <v>1173916.7813485037</v>
      </c>
      <c r="W108" s="5">
        <f t="shared" ca="1" si="39"/>
        <v>1.1683333333333372</v>
      </c>
      <c r="Y108" s="12">
        <f t="shared" ca="1" si="44"/>
        <v>-71000</v>
      </c>
      <c r="Z108" s="12">
        <f t="shared" ca="1" si="45"/>
        <v>-121308.37534406253</v>
      </c>
      <c r="AA108" s="2">
        <f t="shared" ca="1" si="46"/>
        <v>981608.40600444109</v>
      </c>
      <c r="AB108" s="2">
        <f t="shared" ca="1" si="51"/>
        <v>981608.40600444109</v>
      </c>
    </row>
    <row r="109" spans="4:28" x14ac:dyDescent="0.25">
      <c r="D109" s="4">
        <v>102</v>
      </c>
      <c r="E109" s="2">
        <f t="shared" ca="1" si="47"/>
        <v>847</v>
      </c>
      <c r="F109" s="5">
        <f t="shared" ca="1" si="49"/>
        <v>1.2295000000000087</v>
      </c>
      <c r="G109" s="2">
        <f t="shared" ca="1" si="31"/>
        <v>1041.3865000000073</v>
      </c>
      <c r="H109" s="6">
        <f t="shared" ca="1" si="48"/>
        <v>74.999999999999986</v>
      </c>
      <c r="I109" s="5">
        <f t="shared" ca="1" si="50"/>
        <v>-0.10500000000000195</v>
      </c>
      <c r="J109" s="13">
        <f t="shared" ca="1" si="33"/>
        <v>0</v>
      </c>
      <c r="K109" s="2">
        <f t="shared" ca="1" si="34"/>
        <v>0</v>
      </c>
      <c r="L109" s="11">
        <f t="shared" ca="1" si="41"/>
        <v>2748544.2032500082</v>
      </c>
      <c r="M109" s="2">
        <f t="shared" ca="1" si="35"/>
        <v>0</v>
      </c>
      <c r="N109" s="2">
        <f t="shared" ca="1" si="36"/>
        <v>0</v>
      </c>
      <c r="O109" s="16">
        <f t="shared" ca="1" si="37"/>
        <v>0</v>
      </c>
      <c r="P109" s="11">
        <f t="shared" ca="1" si="42"/>
        <v>146455.48670870095</v>
      </c>
      <c r="Q109" s="2">
        <f t="shared" ca="1" si="43"/>
        <v>0</v>
      </c>
      <c r="R109" s="11">
        <f t="shared" ca="1" si="38"/>
        <v>1173916.7813485037</v>
      </c>
      <c r="W109" s="5">
        <f t="shared" ca="1" si="39"/>
        <v>1.1700000000000039</v>
      </c>
      <c r="Y109" s="12">
        <f t="shared" ca="1" si="44"/>
        <v>-71000</v>
      </c>
      <c r="Z109" s="12">
        <f t="shared" ca="1" si="45"/>
        <v>-121308.37534406253</v>
      </c>
      <c r="AA109" s="2">
        <f t="shared" ca="1" si="46"/>
        <v>981608.40600444109</v>
      </c>
      <c r="AB109" s="2">
        <f t="shared" ca="1" si="51"/>
        <v>981608.40600444109</v>
      </c>
    </row>
    <row r="110" spans="4:28" x14ac:dyDescent="0.25">
      <c r="D110" s="4">
        <v>103</v>
      </c>
      <c r="E110" s="2">
        <f t="shared" ca="1" si="47"/>
        <v>847</v>
      </c>
      <c r="F110" s="5">
        <f t="shared" ca="1" si="49"/>
        <v>1.2317500000000088</v>
      </c>
      <c r="G110" s="2">
        <f t="shared" ca="1" si="31"/>
        <v>1043.2922500000075</v>
      </c>
      <c r="H110" s="6">
        <f t="shared" ca="1" si="48"/>
        <v>74.999999999999986</v>
      </c>
      <c r="I110" s="5">
        <f t="shared" ca="1" si="50"/>
        <v>-0.11583333333333529</v>
      </c>
      <c r="J110" s="13">
        <f t="shared" ca="1" si="33"/>
        <v>0</v>
      </c>
      <c r="K110" s="2">
        <f t="shared" ca="1" si="34"/>
        <v>0</v>
      </c>
      <c r="L110" s="11">
        <f t="shared" ca="1" si="41"/>
        <v>2748544.2032500082</v>
      </c>
      <c r="M110" s="2">
        <f t="shared" ca="1" si="35"/>
        <v>0</v>
      </c>
      <c r="N110" s="2">
        <f t="shared" ca="1" si="36"/>
        <v>0</v>
      </c>
      <c r="O110" s="16">
        <f t="shared" ca="1" si="37"/>
        <v>0</v>
      </c>
      <c r="P110" s="11">
        <f t="shared" ca="1" si="42"/>
        <v>146455.48670870095</v>
      </c>
      <c r="Q110" s="2">
        <f t="shared" ca="1" si="43"/>
        <v>0</v>
      </c>
      <c r="R110" s="11">
        <f t="shared" ca="1" si="38"/>
        <v>1173916.7813485037</v>
      </c>
      <c r="W110" s="5">
        <f t="shared" ca="1" si="39"/>
        <v>1.1716666666666706</v>
      </c>
      <c r="Y110" s="12">
        <f t="shared" ca="1" si="44"/>
        <v>-71000</v>
      </c>
      <c r="Z110" s="12">
        <f t="shared" ca="1" si="45"/>
        <v>-121308.37534406253</v>
      </c>
      <c r="AA110" s="2">
        <f t="shared" ca="1" si="46"/>
        <v>981608.40600444109</v>
      </c>
      <c r="AB110" s="2">
        <f t="shared" ca="1" si="51"/>
        <v>981608.40600444109</v>
      </c>
    </row>
    <row r="111" spans="4:28" x14ac:dyDescent="0.25">
      <c r="D111" s="4">
        <v>104</v>
      </c>
      <c r="E111" s="2">
        <f t="shared" ca="1" si="47"/>
        <v>847</v>
      </c>
      <c r="F111" s="5">
        <f t="shared" ca="1" si="49"/>
        <v>1.2340000000000089</v>
      </c>
      <c r="G111" s="2">
        <f t="shared" ca="1" si="31"/>
        <v>1045.1980000000076</v>
      </c>
      <c r="H111" s="6">
        <f t="shared" ca="1" si="48"/>
        <v>74.999999999999986</v>
      </c>
      <c r="I111" s="5">
        <f t="shared" ca="1" si="50"/>
        <v>-0.12666666666666862</v>
      </c>
      <c r="J111" s="13">
        <f t="shared" ca="1" si="33"/>
        <v>0</v>
      </c>
      <c r="K111" s="2">
        <f t="shared" ca="1" si="34"/>
        <v>0</v>
      </c>
      <c r="L111" s="11">
        <f t="shared" ca="1" si="41"/>
        <v>2748544.2032500082</v>
      </c>
      <c r="M111" s="2">
        <f t="shared" ca="1" si="35"/>
        <v>0</v>
      </c>
      <c r="N111" s="2">
        <f t="shared" ca="1" si="36"/>
        <v>0</v>
      </c>
      <c r="O111" s="16">
        <f t="shared" ca="1" si="37"/>
        <v>0</v>
      </c>
      <c r="P111" s="11">
        <f t="shared" ca="1" si="42"/>
        <v>146455.48670870095</v>
      </c>
      <c r="Q111" s="2">
        <f t="shared" ca="1" si="43"/>
        <v>0</v>
      </c>
      <c r="R111" s="11">
        <f t="shared" ca="1" si="38"/>
        <v>1173916.7813485037</v>
      </c>
      <c r="W111" s="5">
        <f t="shared" ca="1" si="39"/>
        <v>1.1733333333333373</v>
      </c>
      <c r="Y111" s="12">
        <f t="shared" ca="1" si="44"/>
        <v>-71000</v>
      </c>
      <c r="Z111" s="12">
        <f t="shared" ca="1" si="45"/>
        <v>-121308.37534406253</v>
      </c>
      <c r="AA111" s="2">
        <f t="shared" ca="1" si="46"/>
        <v>981608.40600444109</v>
      </c>
      <c r="AB111" s="2">
        <f t="shared" ca="1" si="51"/>
        <v>981608.40600444109</v>
      </c>
    </row>
    <row r="112" spans="4:28" x14ac:dyDescent="0.25">
      <c r="D112" s="4">
        <v>105</v>
      </c>
      <c r="E112" s="2">
        <f t="shared" ca="1" si="47"/>
        <v>847</v>
      </c>
      <c r="F112" s="5">
        <f t="shared" ca="1" si="49"/>
        <v>1.236250000000009</v>
      </c>
      <c r="G112" s="2">
        <f t="shared" ca="1" si="31"/>
        <v>1047.1037500000075</v>
      </c>
      <c r="H112" s="6">
        <f t="shared" ca="1" si="48"/>
        <v>74.999999999999986</v>
      </c>
      <c r="I112" s="5">
        <f t="shared" ca="1" si="50"/>
        <v>-0.13750000000000195</v>
      </c>
      <c r="J112" s="13">
        <f t="shared" ca="1" si="33"/>
        <v>0</v>
      </c>
      <c r="K112" s="2">
        <f t="shared" ca="1" si="34"/>
        <v>0</v>
      </c>
      <c r="L112" s="11">
        <f t="shared" ca="1" si="41"/>
        <v>2748544.2032500082</v>
      </c>
      <c r="M112" s="2">
        <f t="shared" ca="1" si="35"/>
        <v>0</v>
      </c>
      <c r="N112" s="2">
        <f t="shared" ca="1" si="36"/>
        <v>0</v>
      </c>
      <c r="O112" s="16">
        <f t="shared" ca="1" si="37"/>
        <v>0</v>
      </c>
      <c r="P112" s="11">
        <f t="shared" ca="1" si="42"/>
        <v>146455.48670870095</v>
      </c>
      <c r="Q112" s="2">
        <f t="shared" ca="1" si="43"/>
        <v>0</v>
      </c>
      <c r="R112" s="11">
        <f t="shared" ca="1" si="38"/>
        <v>1173916.7813485037</v>
      </c>
      <c r="W112" s="5">
        <f t="shared" ca="1" si="39"/>
        <v>1.175000000000004</v>
      </c>
      <c r="Y112" s="12">
        <f t="shared" ca="1" si="44"/>
        <v>-71000</v>
      </c>
      <c r="Z112" s="12">
        <f t="shared" ca="1" si="45"/>
        <v>-121308.37534406253</v>
      </c>
      <c r="AA112" s="2">
        <f t="shared" ca="1" si="46"/>
        <v>981608.40600444109</v>
      </c>
      <c r="AB112" s="2">
        <f t="shared" ca="1" si="51"/>
        <v>981608.40600444109</v>
      </c>
    </row>
    <row r="113" spans="4:28" x14ac:dyDescent="0.25">
      <c r="D113" s="4">
        <v>106</v>
      </c>
      <c r="E113" s="2">
        <f t="shared" ca="1" si="47"/>
        <v>847</v>
      </c>
      <c r="F113" s="5">
        <f t="shared" ca="1" si="49"/>
        <v>1.238500000000009</v>
      </c>
      <c r="G113" s="2">
        <f t="shared" ca="1" si="31"/>
        <v>1049.0095000000076</v>
      </c>
      <c r="H113" s="6">
        <f t="shared" ca="1" si="48"/>
        <v>74.999999999999986</v>
      </c>
      <c r="I113" s="5">
        <f t="shared" ca="1" si="50"/>
        <v>-0.14833333333333529</v>
      </c>
      <c r="J113" s="13">
        <f t="shared" ca="1" si="33"/>
        <v>0</v>
      </c>
      <c r="K113" s="2">
        <f t="shared" ca="1" si="34"/>
        <v>0</v>
      </c>
      <c r="L113" s="11">
        <f t="shared" ca="1" si="41"/>
        <v>2748544.2032500082</v>
      </c>
      <c r="M113" s="2">
        <f ca="1">K113*0.338</f>
        <v>0</v>
      </c>
      <c r="N113" s="2">
        <f ca="1">(K113-(J113*500))*0.2</f>
        <v>0</v>
      </c>
      <c r="O113" s="16">
        <f ca="1">(K113-(J113*500))*0.1196</f>
        <v>0</v>
      </c>
      <c r="P113" s="11">
        <f t="shared" ca="1" si="42"/>
        <v>146455.48670870095</v>
      </c>
      <c r="Q113" s="2">
        <f t="shared" ca="1" si="43"/>
        <v>0</v>
      </c>
      <c r="R113" s="11">
        <f ca="1">R112+Q113</f>
        <v>1173916.7813485037</v>
      </c>
      <c r="W113" s="5">
        <f t="shared" ca="1" si="39"/>
        <v>1.1766666666666707</v>
      </c>
      <c r="Y113" s="12">
        <f t="shared" ca="1" si="44"/>
        <v>-71000</v>
      </c>
      <c r="Z113" s="12">
        <f t="shared" ca="1" si="45"/>
        <v>-121308.37534406253</v>
      </c>
      <c r="AA113" s="2">
        <f t="shared" ca="1" si="46"/>
        <v>981608.40600444109</v>
      </c>
      <c r="AB113" s="2">
        <f t="shared" ca="1" si="51"/>
        <v>981608.40600444109</v>
      </c>
    </row>
    <row r="114" spans="4:28" x14ac:dyDescent="0.25">
      <c r="D114" s="4">
        <v>107</v>
      </c>
      <c r="E114" s="2">
        <f t="shared" ca="1" si="47"/>
        <v>847</v>
      </c>
      <c r="F114" s="5">
        <f t="shared" ca="1" si="49"/>
        <v>1.2407500000000091</v>
      </c>
      <c r="G114" s="2">
        <f t="shared" ca="1" si="31"/>
        <v>1050.9152500000077</v>
      </c>
      <c r="H114" s="6">
        <f t="shared" ca="1" si="48"/>
        <v>74.999999999999986</v>
      </c>
      <c r="I114" s="5">
        <f t="shared" ca="1" si="50"/>
        <v>-0.15916666666666862</v>
      </c>
      <c r="J114" s="13">
        <f t="shared" ca="1" si="33"/>
        <v>0</v>
      </c>
      <c r="K114" s="2">
        <f t="shared" ca="1" si="34"/>
        <v>0</v>
      </c>
      <c r="L114" s="11">
        <f t="shared" ca="1" si="41"/>
        <v>2748544.2032500082</v>
      </c>
      <c r="M114" s="2">
        <f ca="1">K114*0.338</f>
        <v>0</v>
      </c>
      <c r="N114" s="2">
        <f ca="1">(K114-(J114*500))*0.2</f>
        <v>0</v>
      </c>
      <c r="O114" s="16">
        <f ca="1">(K114-(J114*500))*0.1196</f>
        <v>0</v>
      </c>
      <c r="P114" s="11">
        <f t="shared" ca="1" si="42"/>
        <v>146455.48670870095</v>
      </c>
      <c r="Q114" s="2">
        <f t="shared" ca="1" si="43"/>
        <v>0</v>
      </c>
      <c r="R114" s="11">
        <f ca="1">R113+Q114</f>
        <v>1173916.7813485037</v>
      </c>
      <c r="W114" s="5">
        <f t="shared" ca="1" si="39"/>
        <v>1.1783333333333375</v>
      </c>
      <c r="Y114" s="12">
        <f t="shared" ca="1" si="44"/>
        <v>-71000</v>
      </c>
      <c r="Z114" s="12">
        <f t="shared" ca="1" si="45"/>
        <v>-121308.37534406253</v>
      </c>
      <c r="AA114" s="2">
        <f t="shared" ca="1" si="46"/>
        <v>981608.40600444109</v>
      </c>
      <c r="AB114" s="2">
        <f t="shared" ca="1" si="51"/>
        <v>981608.40600444109</v>
      </c>
    </row>
    <row r="115" spans="4:28" x14ac:dyDescent="0.25">
      <c r="D115" s="4">
        <v>108</v>
      </c>
      <c r="E115" s="2">
        <f t="shared" ca="1" si="47"/>
        <v>847</v>
      </c>
      <c r="F115" s="5">
        <f t="shared" ca="1" si="49"/>
        <v>1.2430000000000092</v>
      </c>
      <c r="G115" s="2">
        <f t="shared" ca="1" si="31"/>
        <v>1052.8210000000079</v>
      </c>
      <c r="H115" s="6">
        <f t="shared" ca="1" si="48"/>
        <v>74.999999999999986</v>
      </c>
      <c r="I115" s="5">
        <f t="shared" ca="1" si="50"/>
        <v>-0.17000000000000196</v>
      </c>
      <c r="J115" s="13">
        <f t="shared" ca="1" si="33"/>
        <v>0</v>
      </c>
      <c r="K115" s="2">
        <f t="shared" ca="1" si="34"/>
        <v>0</v>
      </c>
      <c r="L115" s="11">
        <f t="shared" ca="1" si="41"/>
        <v>2748544.2032500082</v>
      </c>
      <c r="M115" s="2">
        <f t="shared" ref="M115:M118" ca="1" si="52">K115*0.338</f>
        <v>0</v>
      </c>
      <c r="N115" s="2">
        <f t="shared" ref="N115:N118" ca="1" si="53">(K115-(J115*500))*0.2</f>
        <v>0</v>
      </c>
      <c r="O115" s="16">
        <f t="shared" ref="O115:O118" ca="1" si="54">(K115-(J115*500))*0.1196</f>
        <v>0</v>
      </c>
      <c r="P115" s="11">
        <f t="shared" ca="1" si="42"/>
        <v>146455.48670870095</v>
      </c>
      <c r="Q115" s="2">
        <f t="shared" ca="1" si="43"/>
        <v>0</v>
      </c>
      <c r="R115" s="11">
        <f t="shared" ref="R115:R118" ca="1" si="55">R114+Q115</f>
        <v>1173916.7813485037</v>
      </c>
      <c r="W115" s="5">
        <f t="shared" ca="1" si="39"/>
        <v>1.1800000000000042</v>
      </c>
      <c r="Y115" s="12">
        <f t="shared" ca="1" si="44"/>
        <v>-71000</v>
      </c>
      <c r="Z115" s="12">
        <f t="shared" ca="1" si="45"/>
        <v>-121308.37534406253</v>
      </c>
      <c r="AA115" s="2">
        <f t="shared" ca="1" si="46"/>
        <v>981608.40600444109</v>
      </c>
      <c r="AB115" s="2">
        <f t="shared" ca="1" si="51"/>
        <v>981608.40600444109</v>
      </c>
    </row>
    <row r="116" spans="4:28" x14ac:dyDescent="0.25">
      <c r="D116" s="4">
        <v>109</v>
      </c>
      <c r="E116" s="2">
        <f t="shared" ca="1" si="47"/>
        <v>847</v>
      </c>
      <c r="F116" s="5">
        <f t="shared" ca="1" si="49"/>
        <v>1.2452500000000093</v>
      </c>
      <c r="G116" s="2">
        <f t="shared" ca="1" si="31"/>
        <v>1054.7267500000078</v>
      </c>
      <c r="H116" s="6">
        <f t="shared" ca="1" si="48"/>
        <v>74.999999999999986</v>
      </c>
      <c r="I116" s="5">
        <f t="shared" ca="1" si="50"/>
        <v>-0.18083333333333529</v>
      </c>
      <c r="J116" s="13">
        <f t="shared" ca="1" si="33"/>
        <v>0</v>
      </c>
      <c r="K116" s="2">
        <f t="shared" ca="1" si="34"/>
        <v>0</v>
      </c>
      <c r="L116" s="11">
        <f t="shared" ca="1" si="41"/>
        <v>2748544.2032500082</v>
      </c>
      <c r="M116" s="2">
        <f t="shared" ca="1" si="52"/>
        <v>0</v>
      </c>
      <c r="N116" s="2">
        <f t="shared" ca="1" si="53"/>
        <v>0</v>
      </c>
      <c r="O116" s="16">
        <f t="shared" ca="1" si="54"/>
        <v>0</v>
      </c>
      <c r="P116" s="11">
        <f t="shared" ca="1" si="42"/>
        <v>146455.48670870095</v>
      </c>
      <c r="Q116" s="2">
        <f t="shared" ca="1" si="43"/>
        <v>0</v>
      </c>
      <c r="R116" s="11">
        <f t="shared" ca="1" si="55"/>
        <v>1173916.7813485037</v>
      </c>
      <c r="W116" s="5">
        <f t="shared" ca="1" si="39"/>
        <v>1.1816666666666709</v>
      </c>
      <c r="Y116" s="12">
        <f t="shared" ca="1" si="44"/>
        <v>-71000</v>
      </c>
      <c r="Z116" s="12">
        <f t="shared" ca="1" si="45"/>
        <v>-121308.37534406253</v>
      </c>
      <c r="AA116" s="2">
        <f t="shared" ca="1" si="46"/>
        <v>981608.40600444109</v>
      </c>
      <c r="AB116" s="2">
        <f t="shared" ca="1" si="51"/>
        <v>981608.40600444109</v>
      </c>
    </row>
    <row r="117" spans="4:28" x14ac:dyDescent="0.25">
      <c r="D117" s="4">
        <v>110</v>
      </c>
      <c r="E117" s="2">
        <f t="shared" ca="1" si="47"/>
        <v>847</v>
      </c>
      <c r="F117" s="5">
        <f t="shared" ca="1" si="49"/>
        <v>1.2475000000000094</v>
      </c>
      <c r="G117" s="2">
        <f t="shared" ca="1" si="31"/>
        <v>1056.6325000000079</v>
      </c>
      <c r="H117" s="6">
        <f t="shared" ca="1" si="48"/>
        <v>74.999999999999986</v>
      </c>
      <c r="I117" s="5">
        <f t="shared" ca="1" si="50"/>
        <v>-0.19166666666666862</v>
      </c>
      <c r="J117" s="13">
        <f t="shared" ca="1" si="33"/>
        <v>0</v>
      </c>
      <c r="K117" s="2">
        <f t="shared" ca="1" si="34"/>
        <v>0</v>
      </c>
      <c r="L117" s="11">
        <f t="shared" ca="1" si="41"/>
        <v>2748544.2032500082</v>
      </c>
      <c r="M117" s="2">
        <f t="shared" ca="1" si="52"/>
        <v>0</v>
      </c>
      <c r="N117" s="2">
        <f t="shared" ca="1" si="53"/>
        <v>0</v>
      </c>
      <c r="O117" s="16">
        <f t="shared" ca="1" si="54"/>
        <v>0</v>
      </c>
      <c r="P117" s="11">
        <f t="shared" ca="1" si="42"/>
        <v>146455.48670870095</v>
      </c>
      <c r="Q117" s="2">
        <f t="shared" ca="1" si="43"/>
        <v>0</v>
      </c>
      <c r="R117" s="11">
        <f t="shared" ca="1" si="55"/>
        <v>1173916.7813485037</v>
      </c>
      <c r="W117" s="5">
        <f t="shared" ca="1" si="39"/>
        <v>1.1833333333333376</v>
      </c>
      <c r="Y117" s="12">
        <f t="shared" ca="1" si="44"/>
        <v>-71000</v>
      </c>
      <c r="Z117" s="12">
        <f t="shared" ca="1" si="45"/>
        <v>-121308.37534406253</v>
      </c>
      <c r="AA117" s="2">
        <f t="shared" ca="1" si="46"/>
        <v>981608.40600444109</v>
      </c>
      <c r="AB117" s="2">
        <f t="shared" ca="1" si="51"/>
        <v>981608.40600444109</v>
      </c>
    </row>
    <row r="118" spans="4:28" x14ac:dyDescent="0.25">
      <c r="D118" s="4">
        <v>111</v>
      </c>
      <c r="E118" s="2">
        <f t="shared" ca="1" si="47"/>
        <v>847</v>
      </c>
      <c r="F118" s="5">
        <f t="shared" ca="1" si="49"/>
        <v>1.2497500000000095</v>
      </c>
      <c r="G118" s="2">
        <f t="shared" ca="1" si="31"/>
        <v>1058.538250000008</v>
      </c>
      <c r="H118" s="6">
        <f t="shared" ca="1" si="48"/>
        <v>74.999999999999986</v>
      </c>
      <c r="I118" s="5">
        <f t="shared" ca="1" si="50"/>
        <v>-0.20250000000000196</v>
      </c>
      <c r="J118" s="13">
        <f t="shared" ca="1" si="33"/>
        <v>0</v>
      </c>
      <c r="K118" s="2">
        <f t="shared" ca="1" si="34"/>
        <v>0</v>
      </c>
      <c r="L118" s="11">
        <f t="shared" ca="1" si="41"/>
        <v>2748544.2032500082</v>
      </c>
      <c r="M118" s="2">
        <f t="shared" ca="1" si="52"/>
        <v>0</v>
      </c>
      <c r="N118" s="2">
        <f t="shared" ca="1" si="53"/>
        <v>0</v>
      </c>
      <c r="O118" s="16">
        <f t="shared" ca="1" si="54"/>
        <v>0</v>
      </c>
      <c r="P118" s="11">
        <f t="shared" ca="1" si="42"/>
        <v>146455.48670870095</v>
      </c>
      <c r="Q118" s="2">
        <f t="shared" ca="1" si="43"/>
        <v>0</v>
      </c>
      <c r="R118" s="11">
        <f t="shared" ca="1" si="55"/>
        <v>1173916.7813485037</v>
      </c>
      <c r="W118" s="5">
        <f t="shared" ca="1" si="39"/>
        <v>1.1850000000000043</v>
      </c>
      <c r="Y118" s="12">
        <f t="shared" ca="1" si="44"/>
        <v>-71000</v>
      </c>
      <c r="Z118" s="12">
        <f t="shared" ca="1" si="45"/>
        <v>-121308.37534406253</v>
      </c>
      <c r="AA118" s="2">
        <f t="shared" ca="1" si="46"/>
        <v>981608.40600444109</v>
      </c>
      <c r="AB118" s="2">
        <f t="shared" ca="1" si="51"/>
        <v>981608.40600444109</v>
      </c>
    </row>
    <row r="119" spans="4:28" x14ac:dyDescent="0.25">
      <c r="D119" s="4">
        <v>112</v>
      </c>
      <c r="E119" s="2">
        <f t="shared" ca="1" si="47"/>
        <v>847</v>
      </c>
      <c r="F119" s="5">
        <f t="shared" ca="1" si="49"/>
        <v>1.2520000000000095</v>
      </c>
      <c r="G119" s="2">
        <f t="shared" ca="1" si="31"/>
        <v>1060.4440000000081</v>
      </c>
      <c r="H119" s="6">
        <f t="shared" ca="1" si="48"/>
        <v>74.999999999999986</v>
      </c>
      <c r="I119" s="5">
        <f t="shared" ca="1" si="50"/>
        <v>-0.21333333333333529</v>
      </c>
      <c r="J119" s="13">
        <f t="shared" ca="1" si="33"/>
        <v>0</v>
      </c>
      <c r="K119" s="2">
        <f t="shared" ca="1" si="34"/>
        <v>0</v>
      </c>
      <c r="L119" s="11">
        <f t="shared" ca="1" si="41"/>
        <v>2748544.2032500082</v>
      </c>
      <c r="M119" s="2">
        <f ca="1">K119*0.338</f>
        <v>0</v>
      </c>
      <c r="N119" s="2">
        <f ca="1">(K119-(J119*500))*0.2</f>
        <v>0</v>
      </c>
      <c r="O119" s="16">
        <f ca="1">(K119-(J119*500))*0.1196</f>
        <v>0</v>
      </c>
      <c r="P119" s="11">
        <f t="shared" ca="1" si="42"/>
        <v>146455.48670870095</v>
      </c>
      <c r="Q119" s="2">
        <f t="shared" ca="1" si="43"/>
        <v>0</v>
      </c>
      <c r="R119" s="11">
        <f ca="1">R118+Q119</f>
        <v>1173916.7813485037</v>
      </c>
      <c r="W119" s="5">
        <f t="shared" ca="1" si="39"/>
        <v>1.186666666666671</v>
      </c>
      <c r="Y119" s="12">
        <f t="shared" ca="1" si="44"/>
        <v>-71000</v>
      </c>
      <c r="Z119" s="12">
        <f t="shared" ca="1" si="45"/>
        <v>-121308.37534406253</v>
      </c>
      <c r="AA119" s="2">
        <f t="shared" ca="1" si="46"/>
        <v>981608.40600444109</v>
      </c>
      <c r="AB119" s="2">
        <f t="shared" ca="1" si="51"/>
        <v>981608.40600444109</v>
      </c>
    </row>
    <row r="120" spans="4:28" x14ac:dyDescent="0.25">
      <c r="D120" s="4">
        <v>113</v>
      </c>
      <c r="E120" s="2">
        <f t="shared" ca="1" si="47"/>
        <v>847</v>
      </c>
      <c r="F120" s="5">
        <f t="shared" ca="1" si="49"/>
        <v>1.2542500000000096</v>
      </c>
      <c r="G120" s="2">
        <f t="shared" ca="1" si="31"/>
        <v>1062.3497500000083</v>
      </c>
      <c r="H120" s="6">
        <f t="shared" ca="1" si="48"/>
        <v>74.999999999999986</v>
      </c>
      <c r="I120" s="5">
        <f t="shared" ca="1" si="50"/>
        <v>-0.22416666666666862</v>
      </c>
      <c r="J120" s="13">
        <f t="shared" ca="1" si="33"/>
        <v>0</v>
      </c>
      <c r="K120" s="2">
        <f t="shared" ca="1" si="34"/>
        <v>0</v>
      </c>
      <c r="L120" s="11">
        <f t="shared" ca="1" si="41"/>
        <v>2748544.2032500082</v>
      </c>
      <c r="M120" s="2">
        <f ca="1">K120*0.338</f>
        <v>0</v>
      </c>
      <c r="N120" s="2">
        <f ca="1">(K120-(J120*500))*0.2</f>
        <v>0</v>
      </c>
      <c r="O120" s="16">
        <f ca="1">(K120-(J120*500))*0.1196</f>
        <v>0</v>
      </c>
      <c r="P120" s="11">
        <f t="shared" ca="1" si="42"/>
        <v>146455.48670870095</v>
      </c>
      <c r="Q120" s="2">
        <f t="shared" ca="1" si="43"/>
        <v>0</v>
      </c>
      <c r="R120" s="11">
        <f ca="1">R119+Q120</f>
        <v>1173916.7813485037</v>
      </c>
      <c r="W120" s="5">
        <f t="shared" ca="1" si="39"/>
        <v>1.1883333333333377</v>
      </c>
      <c r="Y120" s="12">
        <f t="shared" ca="1" si="44"/>
        <v>-71000</v>
      </c>
      <c r="Z120" s="12">
        <f t="shared" ca="1" si="45"/>
        <v>-121308.37534406253</v>
      </c>
      <c r="AA120" s="2">
        <f t="shared" ca="1" si="46"/>
        <v>981608.40600444109</v>
      </c>
      <c r="AB120" s="2">
        <f t="shared" ca="1" si="51"/>
        <v>981608.40600444109</v>
      </c>
    </row>
    <row r="121" spans="4:28" x14ac:dyDescent="0.25">
      <c r="D121" s="4">
        <v>114</v>
      </c>
      <c r="E121" s="2">
        <f t="shared" ca="1" si="47"/>
        <v>847</v>
      </c>
      <c r="F121" s="5">
        <f t="shared" ca="1" si="49"/>
        <v>1.2565000000000097</v>
      </c>
      <c r="G121" s="2">
        <f t="shared" ca="1" si="31"/>
        <v>1064.2555000000082</v>
      </c>
      <c r="H121" s="6">
        <f t="shared" ca="1" si="48"/>
        <v>74.999999999999986</v>
      </c>
      <c r="I121" s="5">
        <f t="shared" ca="1" si="50"/>
        <v>-0.23500000000000196</v>
      </c>
      <c r="J121" s="13">
        <f t="shared" ca="1" si="33"/>
        <v>0</v>
      </c>
      <c r="K121" s="2">
        <f t="shared" ca="1" si="34"/>
        <v>0</v>
      </c>
      <c r="L121" s="11">
        <f t="shared" ca="1" si="41"/>
        <v>2748544.2032500082</v>
      </c>
      <c r="M121" s="2">
        <f t="shared" ref="M121:M122" ca="1" si="56">K121*0.338</f>
        <v>0</v>
      </c>
      <c r="N121" s="2">
        <f t="shared" ref="N121:N122" ca="1" si="57">(K121-(J121*500))*0.2</f>
        <v>0</v>
      </c>
      <c r="O121" s="16">
        <f t="shared" ref="O121:O122" ca="1" si="58">(K121-(J121*500))*0.1196</f>
        <v>0</v>
      </c>
      <c r="P121" s="11">
        <f t="shared" ca="1" si="42"/>
        <v>146455.48670870095</v>
      </c>
      <c r="Q121" s="2">
        <f t="shared" ca="1" si="43"/>
        <v>0</v>
      </c>
      <c r="R121" s="11">
        <f t="shared" ref="R121:R122" ca="1" si="59">R120+Q121</f>
        <v>1173916.7813485037</v>
      </c>
      <c r="W121" s="5">
        <f t="shared" ca="1" si="39"/>
        <v>1.1900000000000044</v>
      </c>
      <c r="Y121" s="12">
        <f t="shared" ca="1" si="44"/>
        <v>-71000</v>
      </c>
      <c r="Z121" s="12">
        <f t="shared" ca="1" si="45"/>
        <v>-121308.37534406253</v>
      </c>
      <c r="AA121" s="2">
        <f t="shared" ca="1" si="46"/>
        <v>981608.40600444109</v>
      </c>
      <c r="AB121" s="2">
        <f t="shared" ca="1" si="51"/>
        <v>981608.40600444109</v>
      </c>
    </row>
    <row r="122" spans="4:28" x14ac:dyDescent="0.25">
      <c r="D122" s="4">
        <v>115</v>
      </c>
      <c r="E122" s="2">
        <f t="shared" ca="1" si="47"/>
        <v>847</v>
      </c>
      <c r="F122" s="5">
        <f t="shared" ref="F122:F125" ca="1" si="60">F121+$B$10/12</f>
        <v>1.2587500000000098</v>
      </c>
      <c r="G122" s="2">
        <f t="shared" ref="G122:G127" ca="1" si="61">E122*F122</f>
        <v>1066.1612500000083</v>
      </c>
      <c r="H122" s="6">
        <f t="shared" ca="1" si="48"/>
        <v>74.999999999999986</v>
      </c>
      <c r="I122" s="5">
        <f t="shared" ref="I122:I125" ca="1" si="62">I121-$B$12/12</f>
        <v>-0.24583333333333529</v>
      </c>
      <c r="J122" s="13">
        <f t="shared" ref="J122:J127" ca="1" si="63">MAX(0,INT(H122*I122))</f>
        <v>0</v>
      </c>
      <c r="K122" s="2">
        <f t="shared" ref="K122:K127" ca="1" si="64">J122*G122</f>
        <v>0</v>
      </c>
      <c r="L122" s="11">
        <f t="shared" ref="L122:L127" ca="1" si="65">L121+K122</f>
        <v>2748544.2032500082</v>
      </c>
      <c r="M122" s="2">
        <f t="shared" ca="1" si="56"/>
        <v>0</v>
      </c>
      <c r="N122" s="2">
        <f t="shared" ca="1" si="57"/>
        <v>0</v>
      </c>
      <c r="O122" s="16">
        <f t="shared" ca="1" si="58"/>
        <v>0</v>
      </c>
      <c r="P122" s="11">
        <f t="shared" ref="P122:P127" ca="1" si="66">P121+O122</f>
        <v>146455.48670870095</v>
      </c>
      <c r="Q122" s="2">
        <f t="shared" ref="Q122:Q127" ca="1" si="67">M122+N122</f>
        <v>0</v>
      </c>
      <c r="R122" s="11">
        <f t="shared" ca="1" si="59"/>
        <v>1173916.7813485037</v>
      </c>
      <c r="W122" s="5">
        <f t="shared" ca="1" si="39"/>
        <v>1.1916666666666711</v>
      </c>
      <c r="Y122" s="12">
        <f t="shared" ca="1" si="44"/>
        <v>-71000</v>
      </c>
      <c r="Z122" s="12">
        <f t="shared" ca="1" si="45"/>
        <v>-121308.37534406253</v>
      </c>
      <c r="AA122" s="2">
        <f t="shared" ref="AA122:AA127" ca="1" si="68">R122+Y122+Z122</f>
        <v>981608.40600444109</v>
      </c>
      <c r="AB122" s="2">
        <f t="shared" ref="AB122:AB125" ca="1" si="69">AA122/POWER(1+$B$13/12,D122)</f>
        <v>981608.40600444109</v>
      </c>
    </row>
    <row r="123" spans="4:28" x14ac:dyDescent="0.25">
      <c r="D123" s="4">
        <v>116</v>
      </c>
      <c r="E123" s="2">
        <f t="shared" ca="1" si="47"/>
        <v>847</v>
      </c>
      <c r="F123" s="5">
        <f t="shared" ca="1" si="60"/>
        <v>1.2610000000000099</v>
      </c>
      <c r="G123" s="2">
        <f t="shared" ca="1" si="61"/>
        <v>1068.0670000000084</v>
      </c>
      <c r="H123" s="6">
        <f t="shared" ca="1" si="48"/>
        <v>74.999999999999986</v>
      </c>
      <c r="I123" s="5">
        <f t="shared" ca="1" si="62"/>
        <v>-0.2566666666666686</v>
      </c>
      <c r="J123" s="13">
        <f t="shared" ca="1" si="63"/>
        <v>0</v>
      </c>
      <c r="K123" s="2">
        <f t="shared" ca="1" si="64"/>
        <v>0</v>
      </c>
      <c r="L123" s="11">
        <f t="shared" ca="1" si="65"/>
        <v>2748544.2032500082</v>
      </c>
      <c r="M123" s="2">
        <f t="shared" ref="M123:M125" ca="1" si="70">K123*0.338</f>
        <v>0</v>
      </c>
      <c r="N123" s="2">
        <f t="shared" ref="N123:N125" ca="1" si="71">(K123-(J123*500))*0.2</f>
        <v>0</v>
      </c>
      <c r="O123" s="16">
        <f t="shared" ref="O123:O125" ca="1" si="72">(K123-(J123*500))*0.1196</f>
        <v>0</v>
      </c>
      <c r="P123" s="11">
        <f t="shared" ca="1" si="66"/>
        <v>146455.48670870095</v>
      </c>
      <c r="Q123" s="2">
        <f t="shared" ca="1" si="67"/>
        <v>0</v>
      </c>
      <c r="R123" s="11">
        <f t="shared" ref="R123:R125" ca="1" si="73">R122+Q123</f>
        <v>1173916.7813485037</v>
      </c>
      <c r="W123" s="5">
        <f t="shared" ca="1" si="39"/>
        <v>1.1933333333333378</v>
      </c>
      <c r="Y123" s="12">
        <f t="shared" ca="1" si="44"/>
        <v>-71000</v>
      </c>
      <c r="Z123" s="12">
        <f t="shared" ca="1" si="45"/>
        <v>-121308.37534406253</v>
      </c>
      <c r="AA123" s="2">
        <f t="shared" ca="1" si="68"/>
        <v>981608.40600444109</v>
      </c>
      <c r="AB123" s="2">
        <f t="shared" ca="1" si="69"/>
        <v>981608.40600444109</v>
      </c>
    </row>
    <row r="124" spans="4:28" x14ac:dyDescent="0.25">
      <c r="D124" s="4">
        <v>117</v>
      </c>
      <c r="E124" s="2">
        <f t="shared" ca="1" si="47"/>
        <v>847</v>
      </c>
      <c r="F124" s="5">
        <f t="shared" ca="1" si="60"/>
        <v>1.26325000000001</v>
      </c>
      <c r="G124" s="2">
        <f t="shared" ca="1" si="61"/>
        <v>1069.9727500000085</v>
      </c>
      <c r="H124" s="6">
        <f t="shared" ca="1" si="48"/>
        <v>74.999999999999986</v>
      </c>
      <c r="I124" s="5">
        <f t="shared" ca="1" si="62"/>
        <v>-0.26750000000000196</v>
      </c>
      <c r="J124" s="13">
        <f t="shared" ca="1" si="63"/>
        <v>0</v>
      </c>
      <c r="K124" s="2">
        <f t="shared" ca="1" si="64"/>
        <v>0</v>
      </c>
      <c r="L124" s="11">
        <f t="shared" ca="1" si="65"/>
        <v>2748544.2032500082</v>
      </c>
      <c r="M124" s="2">
        <f t="shared" ca="1" si="70"/>
        <v>0</v>
      </c>
      <c r="N124" s="2">
        <f t="shared" ca="1" si="71"/>
        <v>0</v>
      </c>
      <c r="O124" s="16">
        <f t="shared" ca="1" si="72"/>
        <v>0</v>
      </c>
      <c r="P124" s="11">
        <f t="shared" ca="1" si="66"/>
        <v>146455.48670870095</v>
      </c>
      <c r="Q124" s="2">
        <f t="shared" ca="1" si="67"/>
        <v>0</v>
      </c>
      <c r="R124" s="11">
        <f t="shared" ca="1" si="73"/>
        <v>1173916.7813485037</v>
      </c>
      <c r="W124" s="5">
        <f t="shared" ca="1" si="39"/>
        <v>1.1950000000000045</v>
      </c>
      <c r="Y124" s="12">
        <f t="shared" ca="1" si="44"/>
        <v>-71000</v>
      </c>
      <c r="Z124" s="12">
        <f t="shared" ca="1" si="45"/>
        <v>-121308.37534406253</v>
      </c>
      <c r="AA124" s="2">
        <f t="shared" ca="1" si="68"/>
        <v>981608.40600444109</v>
      </c>
      <c r="AB124" s="2">
        <f t="shared" ca="1" si="69"/>
        <v>981608.40600444109</v>
      </c>
    </row>
    <row r="125" spans="4:28" x14ac:dyDescent="0.25">
      <c r="D125" s="4">
        <v>118</v>
      </c>
      <c r="E125" s="2">
        <f t="shared" ca="1" si="47"/>
        <v>847</v>
      </c>
      <c r="F125" s="5">
        <f t="shared" ca="1" si="60"/>
        <v>1.2655000000000101</v>
      </c>
      <c r="G125" s="2">
        <f t="shared" ca="1" si="61"/>
        <v>1071.8785000000084</v>
      </c>
      <c r="H125" s="6">
        <f t="shared" ca="1" si="48"/>
        <v>74.999999999999986</v>
      </c>
      <c r="I125" s="5">
        <f t="shared" ca="1" si="62"/>
        <v>-0.27833333333333532</v>
      </c>
      <c r="J125" s="13">
        <f t="shared" ca="1" si="63"/>
        <v>0</v>
      </c>
      <c r="K125" s="2">
        <f t="shared" ca="1" si="64"/>
        <v>0</v>
      </c>
      <c r="L125" s="11">
        <f t="shared" ca="1" si="65"/>
        <v>2748544.2032500082</v>
      </c>
      <c r="M125" s="2">
        <f t="shared" ca="1" si="70"/>
        <v>0</v>
      </c>
      <c r="N125" s="2">
        <f t="shared" ca="1" si="71"/>
        <v>0</v>
      </c>
      <c r="O125" s="16">
        <f t="shared" ca="1" si="72"/>
        <v>0</v>
      </c>
      <c r="P125" s="11">
        <f t="shared" ca="1" si="66"/>
        <v>146455.48670870095</v>
      </c>
      <c r="Q125" s="2">
        <f t="shared" ca="1" si="67"/>
        <v>0</v>
      </c>
      <c r="R125" s="11">
        <f t="shared" ca="1" si="73"/>
        <v>1173916.7813485037</v>
      </c>
      <c r="W125" s="5">
        <f t="shared" ca="1" si="39"/>
        <v>1.1966666666666712</v>
      </c>
      <c r="Y125" s="12">
        <f t="shared" ca="1" si="44"/>
        <v>-71000</v>
      </c>
      <c r="Z125" s="12">
        <f t="shared" ca="1" si="45"/>
        <v>-121308.37534406253</v>
      </c>
      <c r="AA125" s="2">
        <f t="shared" ca="1" si="68"/>
        <v>981608.40600444109</v>
      </c>
      <c r="AB125" s="2">
        <f t="shared" ca="1" si="69"/>
        <v>981608.40600444109</v>
      </c>
    </row>
    <row r="126" spans="4:28" x14ac:dyDescent="0.25">
      <c r="D126" s="4">
        <v>119</v>
      </c>
      <c r="E126" s="2">
        <f t="shared" ca="1" si="47"/>
        <v>847</v>
      </c>
      <c r="F126" s="5">
        <f ca="1">F125+$B$10/12</f>
        <v>1.2677500000000101</v>
      </c>
      <c r="G126" s="2">
        <f t="shared" ca="1" si="61"/>
        <v>1073.7842500000086</v>
      </c>
      <c r="H126" s="6">
        <f t="shared" ca="1" si="48"/>
        <v>74.999999999999986</v>
      </c>
      <c r="I126" s="5">
        <f ca="1">I125-$B$12/12</f>
        <v>-0.28916666666666868</v>
      </c>
      <c r="J126" s="13">
        <f t="shared" ca="1" si="63"/>
        <v>0</v>
      </c>
      <c r="K126" s="2">
        <f t="shared" ca="1" si="64"/>
        <v>0</v>
      </c>
      <c r="L126" s="11">
        <f t="shared" ca="1" si="65"/>
        <v>2748544.2032500082</v>
      </c>
      <c r="M126" s="2">
        <f ca="1">K126*0.338</f>
        <v>0</v>
      </c>
      <c r="N126" s="2">
        <f ca="1">(K126-(J126*500))*0.2</f>
        <v>0</v>
      </c>
      <c r="O126" s="16">
        <f ca="1">(K126-(J126*500))*0.1196</f>
        <v>0</v>
      </c>
      <c r="P126" s="11">
        <f t="shared" ca="1" si="66"/>
        <v>146455.48670870095</v>
      </c>
      <c r="Q126" s="2">
        <f t="shared" ca="1" si="67"/>
        <v>0</v>
      </c>
      <c r="R126" s="11">
        <f ca="1">R125+Q126</f>
        <v>1173916.7813485037</v>
      </c>
      <c r="W126" s="5">
        <f t="shared" ca="1" si="39"/>
        <v>1.1983333333333379</v>
      </c>
      <c r="Y126" s="12">
        <f t="shared" ca="1" si="44"/>
        <v>-71000</v>
      </c>
      <c r="Z126" s="12">
        <f t="shared" ca="1" si="45"/>
        <v>-121308.37534406253</v>
      </c>
      <c r="AA126" s="2">
        <f t="shared" ca="1" si="68"/>
        <v>981608.40600444109</v>
      </c>
      <c r="AB126" s="2">
        <f ca="1">AA126/POWER(1+$B$13/12,D126)</f>
        <v>981608.40600444109</v>
      </c>
    </row>
    <row r="127" spans="4:28" x14ac:dyDescent="0.25">
      <c r="D127" s="4">
        <v>120</v>
      </c>
      <c r="E127" s="2">
        <f t="shared" ca="1" si="47"/>
        <v>847</v>
      </c>
      <c r="F127" s="5">
        <f ca="1">F126+$B$10/12</f>
        <v>1.2700000000000102</v>
      </c>
      <c r="G127" s="2">
        <f t="shared" ca="1" si="61"/>
        <v>1075.6900000000087</v>
      </c>
      <c r="H127" s="6">
        <f t="shared" ca="1" si="48"/>
        <v>74.999999999999986</v>
      </c>
      <c r="I127" s="5">
        <f ca="1">I126-$B$12/12</f>
        <v>-0.30000000000000204</v>
      </c>
      <c r="J127" s="13">
        <f t="shared" ca="1" si="63"/>
        <v>0</v>
      </c>
      <c r="K127" s="2">
        <f t="shared" ca="1" si="64"/>
        <v>0</v>
      </c>
      <c r="L127" s="11">
        <f t="shared" ca="1" si="65"/>
        <v>2748544.2032500082</v>
      </c>
      <c r="M127" s="2">
        <f t="shared" ref="M127" ca="1" si="74">K127*0.338</f>
        <v>0</v>
      </c>
      <c r="N127" s="2">
        <f t="shared" ref="N127" ca="1" si="75">(K127-(J127*500))*0.2</f>
        <v>0</v>
      </c>
      <c r="O127" s="16">
        <f t="shared" ref="O127" ca="1" si="76">(K127-(J127*500))*0.1196</f>
        <v>0</v>
      </c>
      <c r="P127" s="11">
        <f t="shared" ca="1" si="66"/>
        <v>146455.48670870095</v>
      </c>
      <c r="Q127" s="2">
        <f t="shared" ca="1" si="67"/>
        <v>0</v>
      </c>
      <c r="R127" s="11">
        <f t="shared" ref="R127" ca="1" si="77">R126+Q127</f>
        <v>1173916.7813485037</v>
      </c>
      <c r="W127" s="5">
        <f t="shared" ca="1" si="39"/>
        <v>1.2000000000000046</v>
      </c>
      <c r="Y127" s="12">
        <f t="shared" ca="1" si="44"/>
        <v>-71000</v>
      </c>
      <c r="Z127" s="12">
        <f t="shared" ca="1" si="45"/>
        <v>-121308.37534406253</v>
      </c>
      <c r="AA127" s="2">
        <f t="shared" ca="1" si="68"/>
        <v>981608.40600444109</v>
      </c>
      <c r="AB127" s="2">
        <f ca="1">AA127/POWER(1+$B$13/12,D127)</f>
        <v>981608.40600444109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343FE-CDB7-4EBF-AE64-AAD773AC5E95}">
  <sheetPr>
    <tabColor theme="5" tint="0.79998168889431442"/>
  </sheetPr>
  <dimension ref="A1:AB127"/>
  <sheetViews>
    <sheetView showGridLines="0" zoomScale="90" zoomScaleNormal="90" workbookViewId="0">
      <selection activeCell="B25" sqref="B25"/>
    </sheetView>
  </sheetViews>
  <sheetFormatPr defaultRowHeight="15" x14ac:dyDescent="0.25"/>
  <cols>
    <col min="1" max="1" width="16.42578125" customWidth="1"/>
    <col min="2" max="2" width="13.140625" customWidth="1"/>
    <col min="3" max="3" width="5" customWidth="1"/>
    <col min="6" max="6" width="9.7109375" customWidth="1"/>
    <col min="7" max="7" width="8.42578125" customWidth="1"/>
    <col min="9" max="9" width="9" customWidth="1"/>
    <col min="11" max="11" width="10.7109375" customWidth="1"/>
    <col min="12" max="12" width="12.5703125" customWidth="1"/>
    <col min="18" max="18" width="12" customWidth="1"/>
    <col min="19" max="19" width="10.42578125" bestFit="1" customWidth="1"/>
    <col min="20" max="20" width="10.28515625" bestFit="1" customWidth="1"/>
    <col min="24" max="24" width="10.140625" customWidth="1"/>
    <col min="25" max="26" width="13.42578125" customWidth="1"/>
    <col min="27" max="27" width="12.7109375" customWidth="1"/>
    <col min="28" max="28" width="13.42578125" customWidth="1"/>
  </cols>
  <sheetData>
    <row r="1" spans="1:28" ht="30" x14ac:dyDescent="0.25">
      <c r="B1" s="23" t="s">
        <v>73</v>
      </c>
      <c r="D1" s="35">
        <v>1</v>
      </c>
      <c r="E1" s="35">
        <v>2</v>
      </c>
      <c r="F1" s="35">
        <v>3</v>
      </c>
      <c r="G1" s="35">
        <v>4</v>
      </c>
      <c r="H1" s="35">
        <v>5</v>
      </c>
      <c r="I1" s="35">
        <v>6</v>
      </c>
      <c r="J1" s="35">
        <v>7</v>
      </c>
      <c r="K1" s="35">
        <v>8</v>
      </c>
      <c r="L1" s="35">
        <v>9</v>
      </c>
      <c r="M1" s="35">
        <v>10</v>
      </c>
      <c r="N1" s="35">
        <v>11</v>
      </c>
      <c r="O1" s="35">
        <v>12</v>
      </c>
      <c r="P1" s="35">
        <v>13</v>
      </c>
      <c r="Q1" s="35">
        <v>14</v>
      </c>
      <c r="R1" s="35">
        <v>15</v>
      </c>
      <c r="S1" s="35">
        <v>16</v>
      </c>
      <c r="T1" s="35">
        <v>17</v>
      </c>
      <c r="U1" s="35">
        <v>18</v>
      </c>
      <c r="V1" s="35">
        <v>19</v>
      </c>
      <c r="W1" s="35">
        <v>20</v>
      </c>
      <c r="X1" s="35">
        <v>21</v>
      </c>
      <c r="Y1" s="35">
        <v>22</v>
      </c>
      <c r="Z1" s="35">
        <v>23</v>
      </c>
      <c r="AA1" s="35">
        <v>24</v>
      </c>
      <c r="AB1" s="35">
        <v>25</v>
      </c>
    </row>
    <row r="2" spans="1:28" x14ac:dyDescent="0.25">
      <c r="A2" s="3" t="s">
        <v>12</v>
      </c>
      <c r="B2" s="24" cm="1">
        <f t="array" aca="1" ref="B2" ca="1">INDIRECT("Seaded!R"&amp;ROW()&amp;"C"&amp;MATCH($B$1,Seaded!$A$1:$J$1,0),0)</f>
        <v>15000</v>
      </c>
    </row>
    <row r="3" spans="1:28" x14ac:dyDescent="0.25">
      <c r="A3" s="3" t="s">
        <v>13</v>
      </c>
      <c r="B3" s="34" cm="1">
        <f t="array" aca="1" ref="B3" ca="1">INDIRECT("Seaded!R"&amp;ROW()&amp;"C"&amp;MATCH($B$1,Seaded!$A$1:$J$1,0),0)</f>
        <v>4.3999999999999997E-2</v>
      </c>
      <c r="D3" t="s">
        <v>26</v>
      </c>
      <c r="G3">
        <f ca="1">INT($B$2*$B$3*(B5-$B$4))</f>
        <v>99</v>
      </c>
    </row>
    <row r="4" spans="1:28" x14ac:dyDescent="0.25">
      <c r="A4" s="3" t="s">
        <v>15</v>
      </c>
      <c r="B4" s="26" cm="1">
        <f t="array" aca="1" ref="B4" ca="1">INDIRECT("Seaded!R"&amp;ROW()&amp;"C"&amp;MATCH($B$1,Seaded!$A$1:$J$1,0),0)</f>
        <v>0.16</v>
      </c>
      <c r="D4" t="s">
        <v>27</v>
      </c>
      <c r="G4">
        <f ca="1">INT($B$2*$B$3*(B6-$B$4))</f>
        <v>151</v>
      </c>
    </row>
    <row r="5" spans="1:28" x14ac:dyDescent="0.25">
      <c r="A5" s="3" t="s">
        <v>16</v>
      </c>
      <c r="B5" s="26" cm="1">
        <f t="array" aca="1" ref="B5" ca="1">INDIRECT("Seaded!R"&amp;ROW()&amp;"C"&amp;MATCH($B$1,Seaded!$A$1:$J$1,0),0)</f>
        <v>0.31</v>
      </c>
    </row>
    <row r="6" spans="1:28" x14ac:dyDescent="0.25">
      <c r="A6" s="3" t="s">
        <v>17</v>
      </c>
      <c r="B6" s="26" cm="1">
        <f t="array" aca="1" ref="B6" ca="1">INDIRECT("Seaded!R"&amp;ROW()&amp;"C"&amp;MATCH($B$1,Seaded!$A$1:$J$1,0),0)</f>
        <v>0.39</v>
      </c>
      <c r="E6" t="s">
        <v>28</v>
      </c>
      <c r="F6" t="s">
        <v>29</v>
      </c>
      <c r="G6" t="s">
        <v>31</v>
      </c>
      <c r="H6" t="s">
        <v>32</v>
      </c>
      <c r="I6" t="s">
        <v>33</v>
      </c>
      <c r="J6" s="13" t="s">
        <v>51</v>
      </c>
      <c r="K6" t="s">
        <v>35</v>
      </c>
      <c r="L6" s="10" t="s">
        <v>49</v>
      </c>
      <c r="M6" t="s">
        <v>9</v>
      </c>
      <c r="N6" t="s">
        <v>10</v>
      </c>
      <c r="O6" s="15" t="s">
        <v>48</v>
      </c>
      <c r="P6" s="10" t="s">
        <v>53</v>
      </c>
      <c r="Q6" t="s">
        <v>43</v>
      </c>
      <c r="R6" s="10" t="s">
        <v>50</v>
      </c>
      <c r="S6" t="s">
        <v>36</v>
      </c>
      <c r="T6" t="s">
        <v>37</v>
      </c>
      <c r="U6" t="s">
        <v>38</v>
      </c>
      <c r="V6" t="s">
        <v>39</v>
      </c>
      <c r="W6" t="s">
        <v>40</v>
      </c>
      <c r="X6" t="s">
        <v>41</v>
      </c>
      <c r="Y6" s="10" t="s">
        <v>57</v>
      </c>
      <c r="Z6" s="10" t="s">
        <v>58</v>
      </c>
      <c r="AA6" t="s">
        <v>42</v>
      </c>
      <c r="AB6" t="s">
        <v>45</v>
      </c>
    </row>
    <row r="7" spans="1:28" x14ac:dyDescent="0.25">
      <c r="A7" s="3" t="s">
        <v>18</v>
      </c>
      <c r="B7" s="27" cm="1">
        <f t="array" aca="1" ref="B7" ca="1">INDIRECT("Seaded!R"&amp;ROW()&amp;"C"&amp;MATCH($B$1,Seaded!$A$1:$J$1,0),0)</f>
        <v>514</v>
      </c>
      <c r="D7" s="4" t="s">
        <v>30</v>
      </c>
      <c r="E7" s="2">
        <f ca="1">$B$7</f>
        <v>514</v>
      </c>
      <c r="F7" s="5">
        <v>1</v>
      </c>
      <c r="G7" s="2">
        <f ca="1">E7*F7</f>
        <v>514</v>
      </c>
      <c r="H7">
        <v>0</v>
      </c>
      <c r="I7" s="5">
        <v>1</v>
      </c>
      <c r="J7">
        <f>MAX(0,INT(H7*I7))</f>
        <v>0</v>
      </c>
      <c r="K7" s="2">
        <f ca="1">J7*G7</f>
        <v>0</v>
      </c>
      <c r="L7" s="2"/>
      <c r="M7" s="2"/>
      <c r="N7" s="2"/>
      <c r="O7" s="16"/>
      <c r="P7" s="2"/>
      <c r="Q7" s="2"/>
      <c r="R7" s="2">
        <f ca="1">K7</f>
        <v>0</v>
      </c>
      <c r="S7" s="2"/>
      <c r="T7" s="2"/>
      <c r="U7" s="2"/>
      <c r="W7" s="5">
        <v>1</v>
      </c>
      <c r="Y7" s="2"/>
    </row>
    <row r="8" spans="1:28" x14ac:dyDescent="0.25">
      <c r="A8" s="3" t="s">
        <v>19</v>
      </c>
      <c r="B8" s="27" cm="1">
        <f t="array" aca="1" ref="B8" ca="1">INDIRECT("Seaded!R"&amp;ROW()&amp;"C"&amp;MATCH($B$1,Seaded!$A$1:$J$1,0),0)</f>
        <v>790</v>
      </c>
      <c r="D8" s="4">
        <v>1</v>
      </c>
      <c r="E8" s="2">
        <f t="shared" ref="E8:E13" ca="1" si="0">E7+($B$8-$B$7)/6</f>
        <v>560</v>
      </c>
      <c r="F8" s="5">
        <f t="shared" ref="F8:F39" ca="1" si="1">F7+$B$10/12</f>
        <v>1.0022500000000001</v>
      </c>
      <c r="G8" s="2">
        <f t="shared" ref="G8:G71" ca="1" si="2">E8*F8</f>
        <v>561.26</v>
      </c>
      <c r="H8" s="6">
        <f ca="1">H7+$G$3/6</f>
        <v>16.5</v>
      </c>
      <c r="I8" s="5">
        <f t="shared" ref="I8:I39" ca="1" si="3">I7-$B$12/12</f>
        <v>0.98916666666666664</v>
      </c>
      <c r="J8" s="13">
        <f t="shared" ref="J8:J71" ca="1" si="4">MAX(0,INT(H8*I8))</f>
        <v>16</v>
      </c>
      <c r="K8" s="2">
        <f t="shared" ref="K8:K71" ca="1" si="5">J8*G8</f>
        <v>8980.16</v>
      </c>
      <c r="L8" s="11">
        <f ca="1">L7+K8</f>
        <v>8980.16</v>
      </c>
      <c r="M8" s="2">
        <f t="shared" ref="M8:M71" ca="1" si="6">K8*0.338</f>
        <v>3035.2940800000001</v>
      </c>
      <c r="N8" s="2">
        <f t="shared" ref="N8:N71" ca="1" si="7">(K8-(J8*500))*0.2</f>
        <v>196.03199999999998</v>
      </c>
      <c r="O8" s="16">
        <f t="shared" ref="O8:O71" ca="1" si="8">(K8-(J8*500))*0.1196</f>
        <v>117.22713599999999</v>
      </c>
      <c r="P8" s="11">
        <f ca="1">P7+O8</f>
        <v>117.22713599999999</v>
      </c>
      <c r="Q8" s="2">
        <f ca="1">M8+N8</f>
        <v>3231.3260800000003</v>
      </c>
      <c r="R8" s="11">
        <f t="shared" ref="R8:R71" ca="1" si="9">R7+Q8</f>
        <v>3231.3260800000003</v>
      </c>
      <c r="S8" s="2">
        <f ca="1">-$B$14/2</f>
        <v>-71000</v>
      </c>
      <c r="T8" s="2">
        <f t="shared" ref="T8:T13" ca="1" si="10">-$B$17*1.338*$B$2*$B$15/22/8/6</f>
        <v>-9196.849431818182</v>
      </c>
      <c r="U8" s="2">
        <f t="shared" ref="U8:U19" ca="1" si="11">-$B$17*1.338*$B$18*$B$16/22/8/12</f>
        <v>-10790.97</v>
      </c>
      <c r="V8" s="2">
        <f ca="1">SUM(S8:U8)</f>
        <v>-90987.819431818178</v>
      </c>
      <c r="W8" s="5">
        <f t="shared" ref="W8:W71" ca="1" si="12">W7+$B$11/12</f>
        <v>1.0016666666666667</v>
      </c>
      <c r="X8" s="2">
        <f ca="1">V8*W8</f>
        <v>-91139.46579753788</v>
      </c>
      <c r="Y8" s="12">
        <f ca="1">Y7+S8</f>
        <v>-71000</v>
      </c>
      <c r="Z8" s="12">
        <f ca="1">Z7+F8*(T8+U8)</f>
        <v>-20032.792025539773</v>
      </c>
      <c r="AA8" s="2">
        <f ca="1">R8+Y8+Z8</f>
        <v>-87801.465945539778</v>
      </c>
      <c r="AB8" s="2">
        <f t="shared" ref="AB8:AB39" ca="1" si="13">AA8/POWER(1+$B$13/12,D8)</f>
        <v>-87801.465945539778</v>
      </c>
    </row>
    <row r="9" spans="1:28" x14ac:dyDescent="0.25">
      <c r="A9" s="3" t="s">
        <v>20</v>
      </c>
      <c r="B9" s="27" cm="1">
        <f t="array" aca="1" ref="B9" ca="1">INDIRECT("Seaded!R"&amp;ROW()&amp;"C"&amp;MATCH($B$1,Seaded!$A$1:$J$1,0),0)</f>
        <v>847</v>
      </c>
      <c r="D9" s="4">
        <v>2</v>
      </c>
      <c r="E9" s="2">
        <f t="shared" ca="1" si="0"/>
        <v>606</v>
      </c>
      <c r="F9" s="5">
        <f t="shared" ca="1" si="1"/>
        <v>1.0045000000000002</v>
      </c>
      <c r="G9" s="2">
        <f t="shared" ca="1" si="2"/>
        <v>608.72700000000009</v>
      </c>
      <c r="H9" s="6">
        <f t="shared" ref="H9:H13" ca="1" si="14">H8+$G$3/6</f>
        <v>33</v>
      </c>
      <c r="I9" s="5">
        <f t="shared" ca="1" si="3"/>
        <v>0.97833333333333328</v>
      </c>
      <c r="J9" s="13">
        <f t="shared" ca="1" si="4"/>
        <v>32</v>
      </c>
      <c r="K9" s="2">
        <f t="shared" ca="1" si="5"/>
        <v>19479.264000000003</v>
      </c>
      <c r="L9" s="11">
        <f t="shared" ref="L9:L72" ca="1" si="15">L8+K9</f>
        <v>28459.424000000003</v>
      </c>
      <c r="M9" s="2">
        <f t="shared" ca="1" si="6"/>
        <v>6583.9912320000012</v>
      </c>
      <c r="N9" s="2">
        <f t="shared" ca="1" si="7"/>
        <v>695.85280000000057</v>
      </c>
      <c r="O9" s="16">
        <f t="shared" ca="1" si="8"/>
        <v>416.11997440000033</v>
      </c>
      <c r="P9" s="11">
        <f t="shared" ref="P9:P72" ca="1" si="16">P8+O9</f>
        <v>533.34711040000036</v>
      </c>
      <c r="Q9" s="2">
        <f t="shared" ref="Q9:Q72" ca="1" si="17">M9+N9</f>
        <v>7279.8440320000018</v>
      </c>
      <c r="R9" s="11">
        <f t="shared" ca="1" si="9"/>
        <v>10511.170112000002</v>
      </c>
      <c r="S9" s="2"/>
      <c r="T9" s="2">
        <f t="shared" ca="1" si="10"/>
        <v>-9196.849431818182</v>
      </c>
      <c r="U9" s="2">
        <f t="shared" ca="1" si="11"/>
        <v>-10790.97</v>
      </c>
      <c r="V9" s="2">
        <f t="shared" ref="V9:V19" ca="1" si="18">SUM(S9:U9)</f>
        <v>-19987.819431818181</v>
      </c>
      <c r="W9" s="5">
        <f t="shared" ca="1" si="12"/>
        <v>1.0033333333333334</v>
      </c>
      <c r="X9" s="2">
        <f t="shared" ref="X9:X19" ca="1" si="19">V9*W9</f>
        <v>-20054.44549659091</v>
      </c>
      <c r="Y9" s="12">
        <f t="shared" ref="Y9:Y72" ca="1" si="20">Y8+S9</f>
        <v>-71000</v>
      </c>
      <c r="Z9" s="12">
        <f t="shared" ref="Z9:Z72" ca="1" si="21">Z8+F9*(T9+U9)</f>
        <v>-40110.556644801138</v>
      </c>
      <c r="AA9" s="2">
        <f t="shared" ref="AA9:AA72" ca="1" si="22">R9+Y9+Z9</f>
        <v>-100599.38653280115</v>
      </c>
      <c r="AB9" s="2">
        <f t="shared" ca="1" si="13"/>
        <v>-100599.38653280115</v>
      </c>
    </row>
    <row r="10" spans="1:28" x14ac:dyDescent="0.25">
      <c r="A10" s="3" t="s">
        <v>21</v>
      </c>
      <c r="B10" s="28" cm="1">
        <f t="array" aca="1" ref="B10" ca="1">INDIRECT("Seaded!R"&amp;ROW()&amp;"C"&amp;MATCH($B$1,Seaded!$A$1:$J$1,0),0)</f>
        <v>2.7E-2</v>
      </c>
      <c r="D10" s="4">
        <v>3</v>
      </c>
      <c r="E10" s="2">
        <f t="shared" ca="1" si="0"/>
        <v>652</v>
      </c>
      <c r="F10" s="5">
        <f t="shared" ca="1" si="1"/>
        <v>1.0067500000000003</v>
      </c>
      <c r="G10" s="2">
        <f t="shared" ca="1" si="2"/>
        <v>656.40100000000018</v>
      </c>
      <c r="H10" s="6">
        <f t="shared" ca="1" si="14"/>
        <v>49.5</v>
      </c>
      <c r="I10" s="5">
        <f t="shared" ca="1" si="3"/>
        <v>0.96749999999999992</v>
      </c>
      <c r="J10" s="13">
        <f t="shared" ca="1" si="4"/>
        <v>47</v>
      </c>
      <c r="K10" s="2">
        <f t="shared" ca="1" si="5"/>
        <v>30850.847000000009</v>
      </c>
      <c r="L10" s="11">
        <f t="shared" ca="1" si="15"/>
        <v>59310.271000000008</v>
      </c>
      <c r="M10" s="2">
        <f t="shared" ca="1" si="6"/>
        <v>10427.586286000003</v>
      </c>
      <c r="N10" s="2">
        <f t="shared" ca="1" si="7"/>
        <v>1470.1694000000018</v>
      </c>
      <c r="O10" s="16">
        <f t="shared" ca="1" si="8"/>
        <v>879.16130120000105</v>
      </c>
      <c r="P10" s="11">
        <f t="shared" ca="1" si="16"/>
        <v>1412.5084116000014</v>
      </c>
      <c r="Q10" s="2">
        <f t="shared" ca="1" si="17"/>
        <v>11897.755686000006</v>
      </c>
      <c r="R10" s="11">
        <f t="shared" ca="1" si="9"/>
        <v>22408.925798000007</v>
      </c>
      <c r="S10" s="2"/>
      <c r="T10" s="2">
        <f t="shared" ca="1" si="10"/>
        <v>-9196.849431818182</v>
      </c>
      <c r="U10" s="2">
        <f t="shared" ca="1" si="11"/>
        <v>-10790.97</v>
      </c>
      <c r="V10" s="2">
        <f t="shared" ca="1" si="18"/>
        <v>-19987.819431818181</v>
      </c>
      <c r="W10" s="5">
        <f t="shared" ca="1" si="12"/>
        <v>1.0050000000000001</v>
      </c>
      <c r="X10" s="2">
        <f t="shared" ca="1" si="19"/>
        <v>-20087.758528977276</v>
      </c>
      <c r="Y10" s="12">
        <f t="shared" ca="1" si="20"/>
        <v>-71000</v>
      </c>
      <c r="Z10" s="12">
        <f t="shared" ca="1" si="21"/>
        <v>-60233.293857784098</v>
      </c>
      <c r="AA10" s="2">
        <f t="shared" ca="1" si="22"/>
        <v>-108824.36805978409</v>
      </c>
      <c r="AB10" s="2">
        <f t="shared" ca="1" si="13"/>
        <v>-108824.36805978409</v>
      </c>
    </row>
    <row r="11" spans="1:28" x14ac:dyDescent="0.25">
      <c r="A11" s="3" t="s">
        <v>102</v>
      </c>
      <c r="B11" s="28" cm="1">
        <f t="array" aca="1" ref="B11" ca="1">INDIRECT("Seaded!R"&amp;ROW()&amp;"C"&amp;MATCH($B$1,Seaded!$A$1:$J$1,0),0)</f>
        <v>0.02</v>
      </c>
      <c r="D11" s="4">
        <v>4</v>
      </c>
      <c r="E11" s="2">
        <f t="shared" ca="1" si="0"/>
        <v>698</v>
      </c>
      <c r="F11" s="5">
        <f t="shared" ca="1" si="1"/>
        <v>1.0090000000000003</v>
      </c>
      <c r="G11" s="2">
        <f t="shared" ca="1" si="2"/>
        <v>704.28200000000027</v>
      </c>
      <c r="H11" s="6">
        <f t="shared" ca="1" si="14"/>
        <v>66</v>
      </c>
      <c r="I11" s="5">
        <f t="shared" ca="1" si="3"/>
        <v>0.95666666666666655</v>
      </c>
      <c r="J11" s="13">
        <f t="shared" ca="1" si="4"/>
        <v>63</v>
      </c>
      <c r="K11" s="2">
        <f t="shared" ca="1" si="5"/>
        <v>44369.766000000018</v>
      </c>
      <c r="L11" s="11">
        <f t="shared" ca="1" si="15"/>
        <v>103680.03700000003</v>
      </c>
      <c r="M11" s="2">
        <f t="shared" ca="1" si="6"/>
        <v>14996.980908000007</v>
      </c>
      <c r="N11" s="2">
        <f t="shared" ca="1" si="7"/>
        <v>2573.9532000000036</v>
      </c>
      <c r="O11" s="16">
        <f t="shared" ca="1" si="8"/>
        <v>1539.2240136000021</v>
      </c>
      <c r="P11" s="11">
        <f t="shared" ca="1" si="16"/>
        <v>2951.7324252000035</v>
      </c>
      <c r="Q11" s="2">
        <f t="shared" ca="1" si="17"/>
        <v>17570.934108000009</v>
      </c>
      <c r="R11" s="11">
        <f t="shared" ca="1" si="9"/>
        <v>39979.859906000012</v>
      </c>
      <c r="S11" s="2"/>
      <c r="T11" s="2">
        <f t="shared" ca="1" si="10"/>
        <v>-9196.849431818182</v>
      </c>
      <c r="U11" s="2">
        <f t="shared" ca="1" si="11"/>
        <v>-10790.97</v>
      </c>
      <c r="V11" s="2">
        <f t="shared" ca="1" si="18"/>
        <v>-19987.819431818181</v>
      </c>
      <c r="W11" s="5">
        <f t="shared" ca="1" si="12"/>
        <v>1.0066666666666668</v>
      </c>
      <c r="X11" s="2">
        <f t="shared" ca="1" si="19"/>
        <v>-20121.071561363638</v>
      </c>
      <c r="Y11" s="12">
        <f t="shared" ca="1" si="20"/>
        <v>-71000</v>
      </c>
      <c r="Z11" s="12">
        <f t="shared" ca="1" si="21"/>
        <v>-80401.003664488642</v>
      </c>
      <c r="AA11" s="2">
        <f t="shared" ca="1" si="22"/>
        <v>-111421.14375848863</v>
      </c>
      <c r="AB11" s="2">
        <f t="shared" ca="1" si="13"/>
        <v>-111421.14375848863</v>
      </c>
    </row>
    <row r="12" spans="1:28" x14ac:dyDescent="0.25">
      <c r="A12" s="3" t="s">
        <v>34</v>
      </c>
      <c r="B12" s="28" cm="1">
        <f t="array" aca="1" ref="B12" ca="1">INDIRECT("Seaded!R"&amp;ROW()&amp;"C"&amp;MATCH($B$1,Seaded!$A$1:$J$1,0),0)</f>
        <v>0.13</v>
      </c>
      <c r="D12" s="4">
        <v>5</v>
      </c>
      <c r="E12" s="2">
        <f t="shared" ca="1" si="0"/>
        <v>744</v>
      </c>
      <c r="F12" s="5">
        <f t="shared" ca="1" si="1"/>
        <v>1.0112500000000004</v>
      </c>
      <c r="G12" s="2">
        <f t="shared" ca="1" si="2"/>
        <v>752.37000000000035</v>
      </c>
      <c r="H12" s="6">
        <f t="shared" ca="1" si="14"/>
        <v>82.5</v>
      </c>
      <c r="I12" s="5">
        <f t="shared" ca="1" si="3"/>
        <v>0.94583333333333319</v>
      </c>
      <c r="J12" s="13">
        <f t="shared" ca="1" si="4"/>
        <v>78</v>
      </c>
      <c r="K12" s="2">
        <f t="shared" ca="1" si="5"/>
        <v>58684.86000000003</v>
      </c>
      <c r="L12" s="11">
        <f t="shared" ca="1" si="15"/>
        <v>162364.89700000006</v>
      </c>
      <c r="M12" s="2">
        <f t="shared" ca="1" si="6"/>
        <v>19835.482680000012</v>
      </c>
      <c r="N12" s="2">
        <f t="shared" ca="1" si="7"/>
        <v>3936.9720000000061</v>
      </c>
      <c r="O12" s="16">
        <f t="shared" ca="1" si="8"/>
        <v>2354.3092560000036</v>
      </c>
      <c r="P12" s="11">
        <f t="shared" ca="1" si="16"/>
        <v>5306.0416812000076</v>
      </c>
      <c r="Q12" s="2">
        <f t="shared" ca="1" si="17"/>
        <v>23772.454680000017</v>
      </c>
      <c r="R12" s="11">
        <f t="shared" ca="1" si="9"/>
        <v>63752.31458600003</v>
      </c>
      <c r="S12" s="2"/>
      <c r="T12" s="2">
        <f t="shared" ca="1" si="10"/>
        <v>-9196.849431818182</v>
      </c>
      <c r="U12" s="2">
        <f t="shared" ca="1" si="11"/>
        <v>-10790.97</v>
      </c>
      <c r="V12" s="2">
        <f t="shared" ca="1" si="18"/>
        <v>-19987.819431818181</v>
      </c>
      <c r="W12" s="5">
        <f t="shared" ca="1" si="12"/>
        <v>1.0083333333333335</v>
      </c>
      <c r="X12" s="2">
        <f t="shared" ca="1" si="19"/>
        <v>-20154.384593750005</v>
      </c>
      <c r="Y12" s="12">
        <f t="shared" ca="1" si="20"/>
        <v>-71000</v>
      </c>
      <c r="Z12" s="12">
        <f t="shared" ca="1" si="21"/>
        <v>-100613.68606491479</v>
      </c>
      <c r="AA12" s="2">
        <f t="shared" ca="1" si="22"/>
        <v>-107861.37147891475</v>
      </c>
      <c r="AB12" s="2">
        <f t="shared" ca="1" si="13"/>
        <v>-107861.37147891475</v>
      </c>
    </row>
    <row r="13" spans="1:28" x14ac:dyDescent="0.25">
      <c r="A13" s="7" t="s">
        <v>44</v>
      </c>
      <c r="B13" s="28" cm="1">
        <f t="array" aca="1" ref="B13" ca="1">INDIRECT("Seaded!R"&amp;ROW()&amp;"C"&amp;MATCH($B$1,Seaded!$A$1:$J$1,0),0)</f>
        <v>0</v>
      </c>
      <c r="D13" s="4">
        <v>6</v>
      </c>
      <c r="E13" s="2">
        <f t="shared" ca="1" si="0"/>
        <v>790</v>
      </c>
      <c r="F13" s="5">
        <f t="shared" ca="1" si="1"/>
        <v>1.0135000000000005</v>
      </c>
      <c r="G13" s="2">
        <f t="shared" ca="1" si="2"/>
        <v>800.66500000000042</v>
      </c>
      <c r="H13" s="6">
        <f t="shared" ca="1" si="14"/>
        <v>99</v>
      </c>
      <c r="I13" s="5">
        <f t="shared" ca="1" si="3"/>
        <v>0.93499999999999983</v>
      </c>
      <c r="J13" s="13">
        <f t="shared" ca="1" si="4"/>
        <v>92</v>
      </c>
      <c r="K13" s="2">
        <f t="shared" ca="1" si="5"/>
        <v>73661.180000000037</v>
      </c>
      <c r="L13" s="11">
        <f t="shared" ca="1" si="15"/>
        <v>236026.07700000011</v>
      </c>
      <c r="M13" s="2">
        <f t="shared" ca="1" si="6"/>
        <v>24897.478840000014</v>
      </c>
      <c r="N13" s="2">
        <f t="shared" ca="1" si="7"/>
        <v>5532.2360000000081</v>
      </c>
      <c r="O13" s="16">
        <f t="shared" ca="1" si="8"/>
        <v>3308.2771280000043</v>
      </c>
      <c r="P13" s="11">
        <f t="shared" ca="1" si="16"/>
        <v>8614.3188092000128</v>
      </c>
      <c r="Q13" s="2">
        <f t="shared" ca="1" si="17"/>
        <v>30429.714840000022</v>
      </c>
      <c r="R13" s="11">
        <f t="shared" ca="1" si="9"/>
        <v>94182.029426000052</v>
      </c>
      <c r="S13" s="2"/>
      <c r="T13" s="2">
        <f t="shared" ca="1" si="10"/>
        <v>-9196.849431818182</v>
      </c>
      <c r="U13" s="2">
        <f t="shared" ca="1" si="11"/>
        <v>-10790.97</v>
      </c>
      <c r="V13" s="2">
        <f t="shared" ca="1" si="18"/>
        <v>-19987.819431818181</v>
      </c>
      <c r="W13" s="5">
        <f t="shared" ca="1" si="12"/>
        <v>1.0100000000000002</v>
      </c>
      <c r="X13" s="2">
        <f t="shared" ca="1" si="19"/>
        <v>-20187.697626136367</v>
      </c>
      <c r="Y13" s="12">
        <f t="shared" ca="1" si="20"/>
        <v>-71000</v>
      </c>
      <c r="Z13" s="12">
        <f t="shared" ca="1" si="21"/>
        <v>-120871.34105906253</v>
      </c>
      <c r="AA13" s="2">
        <f t="shared" ca="1" si="22"/>
        <v>-97689.311633062476</v>
      </c>
      <c r="AB13" s="2">
        <f t="shared" ca="1" si="13"/>
        <v>-97689.311633062476</v>
      </c>
    </row>
    <row r="14" spans="1:28" x14ac:dyDescent="0.25">
      <c r="A14" s="3" t="s">
        <v>22</v>
      </c>
      <c r="B14" s="29" cm="1">
        <f t="array" aca="1" ref="B14" ca="1">INDIRECT("Seaded!R"&amp;ROW()&amp;"C"&amp;MATCH($B$1,Seaded!$A$1:$J$1,0),0)</f>
        <v>142000</v>
      </c>
      <c r="D14" s="4">
        <v>7</v>
      </c>
      <c r="E14" s="2">
        <f t="shared" ref="E14:E19" ca="1" si="23">E13+($B$9-$B$8)/6</f>
        <v>799.5</v>
      </c>
      <c r="F14" s="5">
        <f t="shared" ca="1" si="1"/>
        <v>1.0157500000000006</v>
      </c>
      <c r="G14" s="2">
        <f t="shared" ca="1" si="2"/>
        <v>812.09212500000046</v>
      </c>
      <c r="H14" s="6">
        <f ca="1">H13+($G$4-$G$3)/6</f>
        <v>107.66666666666667</v>
      </c>
      <c r="I14" s="5">
        <f t="shared" ca="1" si="3"/>
        <v>0.92416666666666647</v>
      </c>
      <c r="J14" s="13">
        <f t="shared" ca="1" si="4"/>
        <v>99</v>
      </c>
      <c r="K14" s="2">
        <f t="shared" ca="1" si="5"/>
        <v>80397.120375000042</v>
      </c>
      <c r="L14" s="11">
        <f t="shared" ca="1" si="15"/>
        <v>316423.19737500016</v>
      </c>
      <c r="M14" s="2">
        <f t="shared" ca="1" si="6"/>
        <v>27174.226686750015</v>
      </c>
      <c r="N14" s="2">
        <f t="shared" ca="1" si="7"/>
        <v>6179.424075000009</v>
      </c>
      <c r="O14" s="16">
        <f t="shared" ca="1" si="8"/>
        <v>3695.295596850005</v>
      </c>
      <c r="P14" s="11">
        <f t="shared" ca="1" si="16"/>
        <v>12309.614406050017</v>
      </c>
      <c r="Q14" s="2">
        <f t="shared" ca="1" si="17"/>
        <v>33353.650761750025</v>
      </c>
      <c r="R14" s="11">
        <f t="shared" ca="1" si="9"/>
        <v>127535.68018775008</v>
      </c>
      <c r="S14" s="2"/>
      <c r="U14" s="2">
        <f t="shared" ca="1" si="11"/>
        <v>-10790.97</v>
      </c>
      <c r="V14" s="2">
        <f t="shared" ca="1" si="18"/>
        <v>-10790.97</v>
      </c>
      <c r="W14" s="5">
        <f t="shared" ca="1" si="12"/>
        <v>1.0116666666666669</v>
      </c>
      <c r="X14" s="2">
        <f t="shared" ca="1" si="19"/>
        <v>-10916.864650000001</v>
      </c>
      <c r="Y14" s="12">
        <f t="shared" ca="1" si="20"/>
        <v>-71000</v>
      </c>
      <c r="Z14" s="12">
        <f t="shared" ca="1" si="21"/>
        <v>-131832.26883656252</v>
      </c>
      <c r="AA14" s="2">
        <f t="shared" ca="1" si="22"/>
        <v>-75296.588648812438</v>
      </c>
      <c r="AB14" s="2">
        <f t="shared" ca="1" si="13"/>
        <v>-75296.588648812438</v>
      </c>
    </row>
    <row r="15" spans="1:28" x14ac:dyDescent="0.25">
      <c r="A15" s="3" t="s">
        <v>23</v>
      </c>
      <c r="B15" s="21" cm="1">
        <f t="array" aca="1" ref="B15" ca="1">INDIRECT("Seaded!R"&amp;ROW()&amp;"C"&amp;MATCH($B$1,Seaded!$A$1:$J$1,0),0)</f>
        <v>0.3</v>
      </c>
      <c r="D15" s="4">
        <v>8</v>
      </c>
      <c r="E15" s="2">
        <f t="shared" ca="1" si="23"/>
        <v>809</v>
      </c>
      <c r="F15" s="5">
        <f t="shared" ca="1" si="1"/>
        <v>1.0180000000000007</v>
      </c>
      <c r="G15" s="2">
        <f t="shared" ca="1" si="2"/>
        <v>823.56200000000058</v>
      </c>
      <c r="H15" s="6">
        <f t="shared" ref="H15:H19" ca="1" si="24">H14+($G$4-$G$3)/6</f>
        <v>116.33333333333334</v>
      </c>
      <c r="I15" s="5">
        <f t="shared" ca="1" si="3"/>
        <v>0.91333333333333311</v>
      </c>
      <c r="J15" s="13">
        <f t="shared" ca="1" si="4"/>
        <v>106</v>
      </c>
      <c r="K15" s="2">
        <f t="shared" ca="1" si="5"/>
        <v>87297.572000000058</v>
      </c>
      <c r="L15" s="11">
        <f t="shared" ca="1" si="15"/>
        <v>403720.76937500021</v>
      </c>
      <c r="M15" s="2">
        <f t="shared" ca="1" si="6"/>
        <v>29506.579336000021</v>
      </c>
      <c r="N15" s="2">
        <f t="shared" ca="1" si="7"/>
        <v>6859.5144000000118</v>
      </c>
      <c r="O15" s="16">
        <f t="shared" ca="1" si="8"/>
        <v>4101.9896112000069</v>
      </c>
      <c r="P15" s="11">
        <f t="shared" ca="1" si="16"/>
        <v>16411.604017250025</v>
      </c>
      <c r="Q15" s="2">
        <f t="shared" ca="1" si="17"/>
        <v>36366.093736000032</v>
      </c>
      <c r="R15" s="11">
        <f t="shared" ca="1" si="9"/>
        <v>163901.77392375012</v>
      </c>
      <c r="S15" s="2"/>
      <c r="U15" s="2">
        <f t="shared" ca="1" si="11"/>
        <v>-10790.97</v>
      </c>
      <c r="V15" s="2">
        <f t="shared" ca="1" si="18"/>
        <v>-10790.97</v>
      </c>
      <c r="W15" s="5">
        <f t="shared" ca="1" si="12"/>
        <v>1.0133333333333336</v>
      </c>
      <c r="X15" s="2">
        <f t="shared" ca="1" si="19"/>
        <v>-10934.849600000003</v>
      </c>
      <c r="Y15" s="12">
        <f t="shared" ca="1" si="20"/>
        <v>-71000</v>
      </c>
      <c r="Z15" s="12">
        <f t="shared" ca="1" si="21"/>
        <v>-142817.47629656253</v>
      </c>
      <c r="AA15" s="2">
        <f t="shared" ca="1" si="22"/>
        <v>-49915.702372812404</v>
      </c>
      <c r="AB15" s="2">
        <f t="shared" ca="1" si="13"/>
        <v>-49915.702372812404</v>
      </c>
    </row>
    <row r="16" spans="1:28" x14ac:dyDescent="0.25">
      <c r="A16" s="3" t="s">
        <v>24</v>
      </c>
      <c r="B16" s="21" cm="1">
        <f t="array" aca="1" ref="B16" ca="1">INDIRECT("Seaded!R"&amp;ROW()&amp;"C"&amp;MATCH($B$1,Seaded!$A$1:$J$1,0),0)</f>
        <v>16</v>
      </c>
      <c r="D16" s="4">
        <v>9</v>
      </c>
      <c r="E16" s="2">
        <f t="shared" ca="1" si="23"/>
        <v>818.5</v>
      </c>
      <c r="F16" s="5">
        <f t="shared" ca="1" si="1"/>
        <v>1.0202500000000008</v>
      </c>
      <c r="G16" s="2">
        <f t="shared" ca="1" si="2"/>
        <v>835.07462500000065</v>
      </c>
      <c r="H16" s="6">
        <f t="shared" ca="1" si="24"/>
        <v>125.00000000000001</v>
      </c>
      <c r="I16" s="5">
        <f t="shared" ca="1" si="3"/>
        <v>0.90249999999999975</v>
      </c>
      <c r="J16" s="13">
        <f t="shared" ca="1" si="4"/>
        <v>112</v>
      </c>
      <c r="K16" s="2">
        <f t="shared" ca="1" si="5"/>
        <v>93528.358000000066</v>
      </c>
      <c r="L16" s="11">
        <f t="shared" ca="1" si="15"/>
        <v>497249.12737500027</v>
      </c>
      <c r="M16" s="2">
        <f t="shared" ca="1" si="6"/>
        <v>31612.585004000026</v>
      </c>
      <c r="N16" s="2">
        <f t="shared" ca="1" si="7"/>
        <v>7505.6716000000133</v>
      </c>
      <c r="O16" s="16">
        <f t="shared" ca="1" si="8"/>
        <v>4488.3916168000078</v>
      </c>
      <c r="P16" s="11">
        <f t="shared" ca="1" si="16"/>
        <v>20899.995634050032</v>
      </c>
      <c r="Q16" s="2">
        <f t="shared" ca="1" si="17"/>
        <v>39118.256604000038</v>
      </c>
      <c r="R16" s="11">
        <f t="shared" ca="1" si="9"/>
        <v>203020.03052775015</v>
      </c>
      <c r="S16" s="2"/>
      <c r="U16" s="2">
        <f t="shared" ca="1" si="11"/>
        <v>-10790.97</v>
      </c>
      <c r="V16" s="2">
        <f t="shared" ca="1" si="18"/>
        <v>-10790.97</v>
      </c>
      <c r="W16" s="5">
        <f t="shared" ca="1" si="12"/>
        <v>1.0150000000000003</v>
      </c>
      <c r="X16" s="2">
        <f t="shared" ca="1" si="19"/>
        <v>-10952.834550000003</v>
      </c>
      <c r="Y16" s="12">
        <f t="shared" ca="1" si="20"/>
        <v>-71000</v>
      </c>
      <c r="Z16" s="12">
        <f t="shared" ca="1" si="21"/>
        <v>-153826.96343906253</v>
      </c>
      <c r="AA16" s="2">
        <f t="shared" ca="1" si="22"/>
        <v>-21806.932911312382</v>
      </c>
      <c r="AB16" s="2">
        <f t="shared" ca="1" si="13"/>
        <v>-21806.932911312382</v>
      </c>
    </row>
    <row r="17" spans="1:28" x14ac:dyDescent="0.25">
      <c r="A17" s="3" t="s">
        <v>25</v>
      </c>
      <c r="B17" s="29" cm="1">
        <f t="array" aca="1" ref="B17" ca="1">INDIRECT("Seaded!R"&amp;ROW()&amp;"C"&amp;MATCH($B$1,Seaded!$A$1:$J$1,0),0)</f>
        <v>1613</v>
      </c>
      <c r="D17" s="4">
        <v>10</v>
      </c>
      <c r="E17" s="2">
        <f t="shared" ca="1" si="23"/>
        <v>828</v>
      </c>
      <c r="F17" s="5">
        <f t="shared" ca="1" si="1"/>
        <v>1.0225000000000009</v>
      </c>
      <c r="G17" s="2">
        <f t="shared" ca="1" si="2"/>
        <v>846.63000000000068</v>
      </c>
      <c r="H17" s="6">
        <f t="shared" ca="1" si="24"/>
        <v>133.66666666666669</v>
      </c>
      <c r="I17" s="5">
        <f t="shared" ca="1" si="3"/>
        <v>0.89166666666666639</v>
      </c>
      <c r="J17" s="13">
        <f t="shared" ca="1" si="4"/>
        <v>119</v>
      </c>
      <c r="K17" s="2">
        <f t="shared" ca="1" si="5"/>
        <v>100748.97000000007</v>
      </c>
      <c r="L17" s="11">
        <f t="shared" ca="1" si="15"/>
        <v>597998.09737500036</v>
      </c>
      <c r="M17" s="2">
        <f t="shared" ca="1" si="6"/>
        <v>34053.151860000027</v>
      </c>
      <c r="N17" s="2">
        <f t="shared" ca="1" si="7"/>
        <v>8249.7940000000144</v>
      </c>
      <c r="O17" s="16">
        <f t="shared" ca="1" si="8"/>
        <v>4933.3768120000086</v>
      </c>
      <c r="P17" s="11">
        <f t="shared" ca="1" si="16"/>
        <v>25833.372446050042</v>
      </c>
      <c r="Q17" s="2">
        <f t="shared" ca="1" si="17"/>
        <v>42302.945860000043</v>
      </c>
      <c r="R17" s="11">
        <f t="shared" ca="1" si="9"/>
        <v>245322.97638775018</v>
      </c>
      <c r="S17" s="2"/>
      <c r="U17" s="2">
        <f t="shared" ca="1" si="11"/>
        <v>-10790.97</v>
      </c>
      <c r="V17" s="2">
        <f t="shared" ca="1" si="18"/>
        <v>-10790.97</v>
      </c>
      <c r="W17" s="5">
        <f t="shared" ca="1" si="12"/>
        <v>1.0166666666666671</v>
      </c>
      <c r="X17" s="2">
        <f t="shared" ca="1" si="19"/>
        <v>-10970.819500000003</v>
      </c>
      <c r="Y17" s="12">
        <f t="shared" ca="1" si="20"/>
        <v>-71000</v>
      </c>
      <c r="Z17" s="12">
        <f t="shared" ca="1" si="21"/>
        <v>-164860.73026406253</v>
      </c>
      <c r="AA17" s="2">
        <f t="shared" ca="1" si="22"/>
        <v>9462.2461236876552</v>
      </c>
      <c r="AB17" s="2">
        <f t="shared" ca="1" si="13"/>
        <v>9462.2461236876552</v>
      </c>
    </row>
    <row r="18" spans="1:28" x14ac:dyDescent="0.25">
      <c r="A18" s="3" t="s">
        <v>14</v>
      </c>
      <c r="B18" s="3">
        <f ca="1">INT(B3*B2)</f>
        <v>660</v>
      </c>
      <c r="D18" s="4">
        <v>11</v>
      </c>
      <c r="E18" s="2">
        <f t="shared" ca="1" si="23"/>
        <v>837.5</v>
      </c>
      <c r="F18" s="5">
        <f t="shared" ca="1" si="1"/>
        <v>1.0247500000000009</v>
      </c>
      <c r="G18" s="2">
        <f t="shared" ca="1" si="2"/>
        <v>858.22812500000077</v>
      </c>
      <c r="H18" s="6">
        <f t="shared" ca="1" si="24"/>
        <v>142.33333333333334</v>
      </c>
      <c r="I18" s="5">
        <f t="shared" ca="1" si="3"/>
        <v>0.88083333333333302</v>
      </c>
      <c r="J18" s="13">
        <f t="shared" ca="1" si="4"/>
        <v>125</v>
      </c>
      <c r="K18" s="2">
        <f t="shared" ca="1" si="5"/>
        <v>107278.5156250001</v>
      </c>
      <c r="L18" s="11">
        <f t="shared" ca="1" si="15"/>
        <v>705276.61300000048</v>
      </c>
      <c r="M18" s="2">
        <f t="shared" ca="1" si="6"/>
        <v>36260.138281250038</v>
      </c>
      <c r="N18" s="2">
        <f t="shared" ca="1" si="7"/>
        <v>8955.70312500002</v>
      </c>
      <c r="O18" s="16">
        <f t="shared" ca="1" si="8"/>
        <v>5355.5104687500125</v>
      </c>
      <c r="P18" s="11">
        <f t="shared" ca="1" si="16"/>
        <v>31188.882914800055</v>
      </c>
      <c r="Q18" s="2">
        <f t="shared" ca="1" si="17"/>
        <v>45215.84140625006</v>
      </c>
      <c r="R18" s="11">
        <f t="shared" ca="1" si="9"/>
        <v>290538.81779400026</v>
      </c>
      <c r="S18" s="2"/>
      <c r="U18" s="2">
        <f t="shared" ca="1" si="11"/>
        <v>-10790.97</v>
      </c>
      <c r="V18" s="2">
        <f t="shared" ca="1" si="18"/>
        <v>-10790.97</v>
      </c>
      <c r="W18" s="5">
        <f t="shared" ca="1" si="12"/>
        <v>1.0183333333333338</v>
      </c>
      <c r="X18" s="2">
        <f t="shared" ca="1" si="19"/>
        <v>-10988.804450000003</v>
      </c>
      <c r="Y18" s="12">
        <f t="shared" ca="1" si="20"/>
        <v>-71000</v>
      </c>
      <c r="Z18" s="12">
        <f t="shared" ca="1" si="21"/>
        <v>-175918.77677156252</v>
      </c>
      <c r="AA18" s="2">
        <f t="shared" ca="1" si="22"/>
        <v>43620.041022437741</v>
      </c>
      <c r="AB18" s="2">
        <f t="shared" ca="1" si="13"/>
        <v>43620.041022437741</v>
      </c>
    </row>
    <row r="19" spans="1:28" x14ac:dyDescent="0.25">
      <c r="D19" s="4">
        <v>12</v>
      </c>
      <c r="E19" s="2">
        <f t="shared" ca="1" si="23"/>
        <v>847</v>
      </c>
      <c r="F19" s="5">
        <f t="shared" ca="1" si="1"/>
        <v>1.027000000000001</v>
      </c>
      <c r="G19" s="2">
        <f t="shared" ca="1" si="2"/>
        <v>869.86900000000082</v>
      </c>
      <c r="H19" s="6">
        <f t="shared" ca="1" si="24"/>
        <v>151</v>
      </c>
      <c r="I19" s="5">
        <f t="shared" ca="1" si="3"/>
        <v>0.86999999999999966</v>
      </c>
      <c r="J19" s="13">
        <f t="shared" ca="1" si="4"/>
        <v>131</v>
      </c>
      <c r="K19" s="2">
        <f t="shared" ca="1" si="5"/>
        <v>113952.83900000011</v>
      </c>
      <c r="L19" s="11">
        <f t="shared" ca="1" si="15"/>
        <v>819229.45200000063</v>
      </c>
      <c r="M19" s="2">
        <f t="shared" ca="1" si="6"/>
        <v>38516.059582000038</v>
      </c>
      <c r="N19" s="2">
        <f t="shared" ca="1" si="7"/>
        <v>9690.5678000000225</v>
      </c>
      <c r="O19" s="16">
        <f t="shared" ca="1" si="8"/>
        <v>5794.9595444000133</v>
      </c>
      <c r="P19" s="11">
        <f t="shared" ca="1" si="16"/>
        <v>36983.842459200067</v>
      </c>
      <c r="Q19" s="2">
        <f t="shared" ca="1" si="17"/>
        <v>48206.627382000064</v>
      </c>
      <c r="R19" s="11">
        <f t="shared" ca="1" si="9"/>
        <v>338745.44517600036</v>
      </c>
      <c r="S19" s="2"/>
      <c r="U19" s="2">
        <f t="shared" ca="1" si="11"/>
        <v>-10790.97</v>
      </c>
      <c r="V19" s="2">
        <f t="shared" ca="1" si="18"/>
        <v>-10790.97</v>
      </c>
      <c r="W19" s="5">
        <f t="shared" ca="1" si="12"/>
        <v>1.0200000000000005</v>
      </c>
      <c r="X19" s="2">
        <f t="shared" ca="1" si="19"/>
        <v>-11006.789400000005</v>
      </c>
      <c r="Y19" s="12">
        <f t="shared" ca="1" si="20"/>
        <v>-71000</v>
      </c>
      <c r="Z19" s="12">
        <f t="shared" ca="1" si="21"/>
        <v>-187001.10296156254</v>
      </c>
      <c r="AA19" s="2">
        <f t="shared" ca="1" si="22"/>
        <v>80744.342214437813</v>
      </c>
      <c r="AB19" s="2">
        <f t="shared" ca="1" si="13"/>
        <v>80744.342214437813</v>
      </c>
    </row>
    <row r="20" spans="1:28" x14ac:dyDescent="0.25">
      <c r="D20" s="4">
        <v>13</v>
      </c>
      <c r="E20" s="2">
        <f ca="1">E19</f>
        <v>847</v>
      </c>
      <c r="F20" s="5">
        <f t="shared" ca="1" si="1"/>
        <v>1.0292500000000011</v>
      </c>
      <c r="G20" s="2">
        <f t="shared" ca="1" si="2"/>
        <v>871.77475000000095</v>
      </c>
      <c r="H20" s="6">
        <f ca="1">H19</f>
        <v>151</v>
      </c>
      <c r="I20" s="5">
        <f t="shared" ca="1" si="3"/>
        <v>0.8591666666666663</v>
      </c>
      <c r="J20" s="13">
        <f t="shared" ca="1" si="4"/>
        <v>129</v>
      </c>
      <c r="K20" s="2">
        <f t="shared" ca="1" si="5"/>
        <v>112458.94275000012</v>
      </c>
      <c r="L20" s="11">
        <f t="shared" ca="1" si="15"/>
        <v>931688.39475000079</v>
      </c>
      <c r="M20" s="2">
        <f t="shared" ca="1" si="6"/>
        <v>38011.122649500045</v>
      </c>
      <c r="N20" s="2">
        <f t="shared" ca="1" si="7"/>
        <v>9591.7885500000248</v>
      </c>
      <c r="O20" s="16">
        <f t="shared" ca="1" si="8"/>
        <v>5735.8895529000138</v>
      </c>
      <c r="P20" s="11">
        <f t="shared" ca="1" si="16"/>
        <v>42719.732012100081</v>
      </c>
      <c r="Q20" s="2">
        <f t="shared" ca="1" si="17"/>
        <v>47602.911199500071</v>
      </c>
      <c r="R20" s="11">
        <f t="shared" ca="1" si="9"/>
        <v>386348.35637550044</v>
      </c>
      <c r="S20" s="2"/>
      <c r="W20" s="5">
        <f t="shared" ca="1" si="12"/>
        <v>1.0216666666666672</v>
      </c>
      <c r="Y20" s="12">
        <f t="shared" ca="1" si="20"/>
        <v>-71000</v>
      </c>
      <c r="Z20" s="12">
        <f t="shared" ca="1" si="21"/>
        <v>-187001.10296156254</v>
      </c>
      <c r="AA20" s="2">
        <f t="shared" ca="1" si="22"/>
        <v>128347.2534139379</v>
      </c>
      <c r="AB20" s="2">
        <f t="shared" ca="1" si="13"/>
        <v>128347.2534139379</v>
      </c>
    </row>
    <row r="21" spans="1:28" x14ac:dyDescent="0.25">
      <c r="D21" s="4">
        <v>14</v>
      </c>
      <c r="E21" s="2">
        <f t="shared" ref="E21:E84" ca="1" si="25">E20</f>
        <v>847</v>
      </c>
      <c r="F21" s="5">
        <f t="shared" ca="1" si="1"/>
        <v>1.0315000000000012</v>
      </c>
      <c r="G21" s="2">
        <f t="shared" ca="1" si="2"/>
        <v>873.68050000000096</v>
      </c>
      <c r="H21" s="6">
        <f t="shared" ref="H21:H84" ca="1" si="26">H20</f>
        <v>151</v>
      </c>
      <c r="I21" s="5">
        <f t="shared" ca="1" si="3"/>
        <v>0.84833333333333294</v>
      </c>
      <c r="J21" s="13">
        <f t="shared" ca="1" si="4"/>
        <v>128</v>
      </c>
      <c r="K21" s="2">
        <f t="shared" ca="1" si="5"/>
        <v>111831.10400000012</v>
      </c>
      <c r="L21" s="11">
        <f t="shared" ca="1" si="15"/>
        <v>1043519.498750001</v>
      </c>
      <c r="M21" s="2">
        <f t="shared" ca="1" si="6"/>
        <v>37798.913152000045</v>
      </c>
      <c r="N21" s="2">
        <f t="shared" ca="1" si="7"/>
        <v>9566.2208000000246</v>
      </c>
      <c r="O21" s="16">
        <f t="shared" ca="1" si="8"/>
        <v>5720.6000384000145</v>
      </c>
      <c r="P21" s="11">
        <f t="shared" ca="1" si="16"/>
        <v>48440.332050500096</v>
      </c>
      <c r="Q21" s="2">
        <f t="shared" ca="1" si="17"/>
        <v>47365.133952000069</v>
      </c>
      <c r="R21" s="11">
        <f t="shared" ca="1" si="9"/>
        <v>433713.49032750051</v>
      </c>
      <c r="S21" s="2"/>
      <c r="W21" s="5">
        <f t="shared" ca="1" si="12"/>
        <v>1.0233333333333339</v>
      </c>
      <c r="Y21" s="12">
        <f t="shared" ca="1" si="20"/>
        <v>-71000</v>
      </c>
      <c r="Z21" s="12">
        <f t="shared" ca="1" si="21"/>
        <v>-187001.10296156254</v>
      </c>
      <c r="AA21" s="2">
        <f t="shared" ca="1" si="22"/>
        <v>175712.38736593796</v>
      </c>
      <c r="AB21" s="2">
        <f t="shared" ca="1" si="13"/>
        <v>175712.38736593796</v>
      </c>
    </row>
    <row r="22" spans="1:28" x14ac:dyDescent="0.25">
      <c r="D22" s="4">
        <v>15</v>
      </c>
      <c r="E22" s="2">
        <f t="shared" ca="1" si="25"/>
        <v>847</v>
      </c>
      <c r="F22" s="5">
        <f t="shared" ca="1" si="1"/>
        <v>1.0337500000000013</v>
      </c>
      <c r="G22" s="2">
        <f t="shared" ca="1" si="2"/>
        <v>875.58625000000109</v>
      </c>
      <c r="H22" s="6">
        <f t="shared" ca="1" si="26"/>
        <v>151</v>
      </c>
      <c r="I22" s="5">
        <f t="shared" ca="1" si="3"/>
        <v>0.83749999999999958</v>
      </c>
      <c r="J22" s="13">
        <f t="shared" ca="1" si="4"/>
        <v>126</v>
      </c>
      <c r="K22" s="2">
        <f t="shared" ca="1" si="5"/>
        <v>110323.86750000014</v>
      </c>
      <c r="L22" s="11">
        <f t="shared" ca="1" si="15"/>
        <v>1153843.3662500011</v>
      </c>
      <c r="M22" s="2">
        <f t="shared" ca="1" si="6"/>
        <v>37289.467215000048</v>
      </c>
      <c r="N22" s="2">
        <f t="shared" ca="1" si="7"/>
        <v>9464.7735000000284</v>
      </c>
      <c r="O22" s="16">
        <f t="shared" ca="1" si="8"/>
        <v>5659.9345530000164</v>
      </c>
      <c r="P22" s="11">
        <f t="shared" ca="1" si="16"/>
        <v>54100.266603500109</v>
      </c>
      <c r="Q22" s="2">
        <f t="shared" ca="1" si="17"/>
        <v>46754.24071500008</v>
      </c>
      <c r="R22" s="11">
        <f t="shared" ca="1" si="9"/>
        <v>480467.73104250059</v>
      </c>
      <c r="S22" s="2"/>
      <c r="W22" s="5">
        <f t="shared" ca="1" si="12"/>
        <v>1.0250000000000006</v>
      </c>
      <c r="Y22" s="12">
        <f t="shared" ca="1" si="20"/>
        <v>-71000</v>
      </c>
      <c r="Z22" s="12">
        <f t="shared" ca="1" si="21"/>
        <v>-187001.10296156254</v>
      </c>
      <c r="AA22" s="2">
        <f t="shared" ca="1" si="22"/>
        <v>222466.62808093804</v>
      </c>
      <c r="AB22" s="2">
        <f t="shared" ca="1" si="13"/>
        <v>222466.62808093804</v>
      </c>
    </row>
    <row r="23" spans="1:28" x14ac:dyDescent="0.25">
      <c r="D23" s="4">
        <v>16</v>
      </c>
      <c r="E23" s="2">
        <f t="shared" ca="1" si="25"/>
        <v>847</v>
      </c>
      <c r="F23" s="5">
        <f t="shared" ca="1" si="1"/>
        <v>1.0360000000000014</v>
      </c>
      <c r="G23" s="2">
        <f t="shared" ca="1" si="2"/>
        <v>877.4920000000011</v>
      </c>
      <c r="H23" s="6">
        <f t="shared" ca="1" si="26"/>
        <v>151</v>
      </c>
      <c r="I23" s="5">
        <f t="shared" ca="1" si="3"/>
        <v>0.82666666666666622</v>
      </c>
      <c r="J23" s="13">
        <f t="shared" ca="1" si="4"/>
        <v>124</v>
      </c>
      <c r="K23" s="2">
        <f t="shared" ca="1" si="5"/>
        <v>108809.00800000013</v>
      </c>
      <c r="L23" s="11">
        <f t="shared" ca="1" si="15"/>
        <v>1262652.3742500013</v>
      </c>
      <c r="M23" s="2">
        <f t="shared" ca="1" si="6"/>
        <v>36777.444704000045</v>
      </c>
      <c r="N23" s="2">
        <f t="shared" ca="1" si="7"/>
        <v>9361.8016000000262</v>
      </c>
      <c r="O23" s="16">
        <f t="shared" ca="1" si="8"/>
        <v>5598.3573568000156</v>
      </c>
      <c r="P23" s="11">
        <f t="shared" ca="1" si="16"/>
        <v>59698.623960300123</v>
      </c>
      <c r="Q23" s="2">
        <f t="shared" ca="1" si="17"/>
        <v>46139.246304000073</v>
      </c>
      <c r="R23" s="11">
        <f t="shared" ca="1" si="9"/>
        <v>526606.97734650061</v>
      </c>
      <c r="S23" s="2"/>
      <c r="W23" s="5">
        <f t="shared" ca="1" si="12"/>
        <v>1.0266666666666673</v>
      </c>
      <c r="Y23" s="12">
        <f t="shared" ca="1" si="20"/>
        <v>-71000</v>
      </c>
      <c r="Z23" s="12">
        <f t="shared" ca="1" si="21"/>
        <v>-187001.10296156254</v>
      </c>
      <c r="AA23" s="2">
        <f t="shared" ca="1" si="22"/>
        <v>268605.87438493804</v>
      </c>
      <c r="AB23" s="2">
        <f t="shared" ca="1" si="13"/>
        <v>268605.87438493804</v>
      </c>
    </row>
    <row r="24" spans="1:28" x14ac:dyDescent="0.25">
      <c r="D24" s="4">
        <v>17</v>
      </c>
      <c r="E24" s="2">
        <f t="shared" ca="1" si="25"/>
        <v>847</v>
      </c>
      <c r="F24" s="5">
        <f t="shared" ca="1" si="1"/>
        <v>1.0382500000000014</v>
      </c>
      <c r="G24" s="2">
        <f t="shared" ca="1" si="2"/>
        <v>879.39775000000122</v>
      </c>
      <c r="H24" s="6">
        <f t="shared" ca="1" si="26"/>
        <v>151</v>
      </c>
      <c r="I24" s="5">
        <f t="shared" ca="1" si="3"/>
        <v>0.81583333333333286</v>
      </c>
      <c r="J24" s="13">
        <f t="shared" ca="1" si="4"/>
        <v>123</v>
      </c>
      <c r="K24" s="2">
        <f t="shared" ca="1" si="5"/>
        <v>108165.92325000015</v>
      </c>
      <c r="L24" s="11">
        <f t="shared" ca="1" si="15"/>
        <v>1370818.2975000015</v>
      </c>
      <c r="M24" s="2">
        <f t="shared" ca="1" si="6"/>
        <v>36560.082058500055</v>
      </c>
      <c r="N24" s="2">
        <f t="shared" ca="1" si="7"/>
        <v>9333.1846500000302</v>
      </c>
      <c r="O24" s="16">
        <f t="shared" ca="1" si="8"/>
        <v>5581.2444207000181</v>
      </c>
      <c r="P24" s="11">
        <f t="shared" ca="1" si="16"/>
        <v>65279.868381000138</v>
      </c>
      <c r="Q24" s="2">
        <f t="shared" ca="1" si="17"/>
        <v>45893.266708500087</v>
      </c>
      <c r="R24" s="11">
        <f t="shared" ca="1" si="9"/>
        <v>572500.24405500072</v>
      </c>
      <c r="S24" s="2"/>
      <c r="W24" s="5">
        <f t="shared" ca="1" si="12"/>
        <v>1.028333333333334</v>
      </c>
      <c r="Y24" s="12">
        <f t="shared" ca="1" si="20"/>
        <v>-71000</v>
      </c>
      <c r="Z24" s="12">
        <f t="shared" ca="1" si="21"/>
        <v>-187001.10296156254</v>
      </c>
      <c r="AA24" s="2">
        <f t="shared" ca="1" si="22"/>
        <v>314499.14109343814</v>
      </c>
      <c r="AB24" s="2">
        <f t="shared" ca="1" si="13"/>
        <v>314499.14109343814</v>
      </c>
    </row>
    <row r="25" spans="1:28" x14ac:dyDescent="0.25">
      <c r="D25" s="4">
        <v>18</v>
      </c>
      <c r="E25" s="2">
        <f t="shared" ca="1" si="25"/>
        <v>847</v>
      </c>
      <c r="F25" s="5">
        <f t="shared" ca="1" si="1"/>
        <v>1.0405000000000015</v>
      </c>
      <c r="G25" s="2">
        <f t="shared" ca="1" si="2"/>
        <v>881.30350000000135</v>
      </c>
      <c r="H25" s="6">
        <f t="shared" ca="1" si="26"/>
        <v>151</v>
      </c>
      <c r="I25" s="5">
        <f t="shared" ca="1" si="3"/>
        <v>0.80499999999999949</v>
      </c>
      <c r="J25" s="13">
        <f t="shared" ca="1" si="4"/>
        <v>121</v>
      </c>
      <c r="K25" s="2">
        <f t="shared" ca="1" si="5"/>
        <v>106637.72350000017</v>
      </c>
      <c r="L25" s="11">
        <f t="shared" ca="1" si="15"/>
        <v>1477456.0210000016</v>
      </c>
      <c r="M25" s="2">
        <f t="shared" ca="1" si="6"/>
        <v>36043.550543000056</v>
      </c>
      <c r="N25" s="2">
        <f t="shared" ca="1" si="7"/>
        <v>9227.5447000000331</v>
      </c>
      <c r="O25" s="16">
        <f t="shared" ca="1" si="8"/>
        <v>5518.0717306000197</v>
      </c>
      <c r="P25" s="11">
        <f t="shared" ca="1" si="16"/>
        <v>70797.940111600154</v>
      </c>
      <c r="Q25" s="2">
        <f t="shared" ca="1" si="17"/>
        <v>45271.095243000091</v>
      </c>
      <c r="R25" s="11">
        <f t="shared" ca="1" si="9"/>
        <v>617771.33929800079</v>
      </c>
      <c r="S25" s="2"/>
      <c r="W25" s="5">
        <f t="shared" ca="1" si="12"/>
        <v>1.0300000000000007</v>
      </c>
      <c r="Y25" s="12">
        <f t="shared" ca="1" si="20"/>
        <v>-71000</v>
      </c>
      <c r="Z25" s="12">
        <f t="shared" ca="1" si="21"/>
        <v>-187001.10296156254</v>
      </c>
      <c r="AA25" s="2">
        <f t="shared" ca="1" si="22"/>
        <v>359770.23633643822</v>
      </c>
      <c r="AB25" s="2">
        <f t="shared" ca="1" si="13"/>
        <v>359770.23633643822</v>
      </c>
    </row>
    <row r="26" spans="1:28" x14ac:dyDescent="0.25">
      <c r="D26" s="4">
        <v>19</v>
      </c>
      <c r="E26" s="2">
        <f t="shared" ca="1" si="25"/>
        <v>847</v>
      </c>
      <c r="F26" s="5">
        <f t="shared" ca="1" si="1"/>
        <v>1.0427500000000016</v>
      </c>
      <c r="G26" s="2">
        <f t="shared" ca="1" si="2"/>
        <v>883.20925000000136</v>
      </c>
      <c r="H26" s="6">
        <f t="shared" ca="1" si="26"/>
        <v>151</v>
      </c>
      <c r="I26" s="5">
        <f t="shared" ca="1" si="3"/>
        <v>0.79416666666666613</v>
      </c>
      <c r="J26" s="13">
        <f t="shared" ca="1" si="4"/>
        <v>119</v>
      </c>
      <c r="K26" s="2">
        <f t="shared" ca="1" si="5"/>
        <v>105101.90075000016</v>
      </c>
      <c r="L26" s="11">
        <f t="shared" ca="1" si="15"/>
        <v>1582557.9217500018</v>
      </c>
      <c r="M26" s="2">
        <f t="shared" ca="1" si="6"/>
        <v>35524.442453500058</v>
      </c>
      <c r="N26" s="2">
        <f t="shared" ca="1" si="7"/>
        <v>9120.3801500000318</v>
      </c>
      <c r="O26" s="16">
        <f t="shared" ca="1" si="8"/>
        <v>5453.9873297000195</v>
      </c>
      <c r="P26" s="11">
        <f t="shared" ca="1" si="16"/>
        <v>76251.927441300169</v>
      </c>
      <c r="Q26" s="2">
        <f t="shared" ca="1" si="17"/>
        <v>44644.822603500092</v>
      </c>
      <c r="R26" s="11">
        <f t="shared" ca="1" si="9"/>
        <v>662416.16190150089</v>
      </c>
      <c r="S26" s="2"/>
      <c r="W26" s="5">
        <f t="shared" ca="1" si="12"/>
        <v>1.0316666666666674</v>
      </c>
      <c r="Y26" s="12">
        <f t="shared" ca="1" si="20"/>
        <v>-71000</v>
      </c>
      <c r="Z26" s="12">
        <f t="shared" ca="1" si="21"/>
        <v>-187001.10296156254</v>
      </c>
      <c r="AA26" s="2">
        <f t="shared" ca="1" si="22"/>
        <v>404415.05893993832</v>
      </c>
      <c r="AB26" s="2">
        <f t="shared" ca="1" si="13"/>
        <v>404415.05893993832</v>
      </c>
    </row>
    <row r="27" spans="1:28" x14ac:dyDescent="0.25">
      <c r="D27" s="4">
        <v>20</v>
      </c>
      <c r="E27" s="2">
        <f t="shared" ca="1" si="25"/>
        <v>847</v>
      </c>
      <c r="F27" s="5">
        <f t="shared" ca="1" si="1"/>
        <v>1.0450000000000017</v>
      </c>
      <c r="G27" s="2">
        <f t="shared" ca="1" si="2"/>
        <v>885.11500000000149</v>
      </c>
      <c r="H27" s="6">
        <f t="shared" ca="1" si="26"/>
        <v>151</v>
      </c>
      <c r="I27" s="5">
        <f t="shared" ca="1" si="3"/>
        <v>0.78333333333333277</v>
      </c>
      <c r="J27" s="13">
        <f t="shared" ca="1" si="4"/>
        <v>118</v>
      </c>
      <c r="K27" s="2">
        <f t="shared" ca="1" si="5"/>
        <v>104443.57000000018</v>
      </c>
      <c r="L27" s="11">
        <f t="shared" ca="1" si="15"/>
        <v>1687001.4917500019</v>
      </c>
      <c r="M27" s="2">
        <f t="shared" ca="1" si="6"/>
        <v>35301.926660000063</v>
      </c>
      <c r="N27" s="2">
        <f t="shared" ca="1" si="7"/>
        <v>9088.7140000000363</v>
      </c>
      <c r="O27" s="16">
        <f t="shared" ca="1" si="8"/>
        <v>5435.0509720000218</v>
      </c>
      <c r="P27" s="11">
        <f t="shared" ca="1" si="16"/>
        <v>81686.978413300196</v>
      </c>
      <c r="Q27" s="2">
        <f t="shared" ca="1" si="17"/>
        <v>44390.640660000099</v>
      </c>
      <c r="R27" s="11">
        <f t="shared" ca="1" si="9"/>
        <v>706806.80256150104</v>
      </c>
      <c r="S27" s="2"/>
      <c r="W27" s="5">
        <f t="shared" ca="1" si="12"/>
        <v>1.0333333333333341</v>
      </c>
      <c r="Y27" s="12">
        <f t="shared" ca="1" si="20"/>
        <v>-71000</v>
      </c>
      <c r="Z27" s="12">
        <f t="shared" ca="1" si="21"/>
        <v>-187001.10296156254</v>
      </c>
      <c r="AA27" s="2">
        <f t="shared" ca="1" si="22"/>
        <v>448805.69959993847</v>
      </c>
      <c r="AB27" s="2">
        <f t="shared" ca="1" si="13"/>
        <v>448805.69959993847</v>
      </c>
    </row>
    <row r="28" spans="1:28" x14ac:dyDescent="0.25">
      <c r="D28" s="4">
        <v>21</v>
      </c>
      <c r="E28" s="2">
        <f t="shared" ca="1" si="25"/>
        <v>847</v>
      </c>
      <c r="F28" s="5">
        <f t="shared" ca="1" si="1"/>
        <v>1.0472500000000018</v>
      </c>
      <c r="G28" s="2">
        <f t="shared" ca="1" si="2"/>
        <v>887.0207500000015</v>
      </c>
      <c r="H28" s="6">
        <f t="shared" ca="1" si="26"/>
        <v>151</v>
      </c>
      <c r="I28" s="5">
        <f t="shared" ca="1" si="3"/>
        <v>0.77249999999999941</v>
      </c>
      <c r="J28" s="13">
        <f t="shared" ca="1" si="4"/>
        <v>116</v>
      </c>
      <c r="K28" s="2">
        <f t="shared" ca="1" si="5"/>
        <v>102894.40700000018</v>
      </c>
      <c r="L28" s="11">
        <f t="shared" ca="1" si="15"/>
        <v>1789895.898750002</v>
      </c>
      <c r="M28" s="2">
        <f t="shared" ca="1" si="6"/>
        <v>34778.309566000062</v>
      </c>
      <c r="N28" s="2">
        <f t="shared" ca="1" si="7"/>
        <v>8978.8814000000366</v>
      </c>
      <c r="O28" s="16">
        <f t="shared" ca="1" si="8"/>
        <v>5369.3710772000213</v>
      </c>
      <c r="P28" s="11">
        <f t="shared" ca="1" si="16"/>
        <v>87056.349490500215</v>
      </c>
      <c r="Q28" s="2">
        <f t="shared" ca="1" si="17"/>
        <v>43757.190966000097</v>
      </c>
      <c r="R28" s="11">
        <f t="shared" ca="1" si="9"/>
        <v>750563.99352750112</v>
      </c>
      <c r="S28" s="2"/>
      <c r="W28" s="5">
        <f t="shared" ca="1" si="12"/>
        <v>1.0350000000000008</v>
      </c>
      <c r="Y28" s="12">
        <f t="shared" ca="1" si="20"/>
        <v>-71000</v>
      </c>
      <c r="Z28" s="12">
        <f t="shared" ca="1" si="21"/>
        <v>-187001.10296156254</v>
      </c>
      <c r="AA28" s="2">
        <f t="shared" ca="1" si="22"/>
        <v>492562.89056593855</v>
      </c>
      <c r="AB28" s="2">
        <f t="shared" ca="1" si="13"/>
        <v>492562.89056593855</v>
      </c>
    </row>
    <row r="29" spans="1:28" x14ac:dyDescent="0.25">
      <c r="D29" s="4">
        <v>22</v>
      </c>
      <c r="E29" s="2">
        <f t="shared" ca="1" si="25"/>
        <v>847</v>
      </c>
      <c r="F29" s="5">
        <f t="shared" ca="1" si="1"/>
        <v>1.0495000000000019</v>
      </c>
      <c r="G29" s="2">
        <f t="shared" ca="1" si="2"/>
        <v>888.92650000000162</v>
      </c>
      <c r="H29" s="6">
        <f t="shared" ca="1" si="26"/>
        <v>151</v>
      </c>
      <c r="I29" s="5">
        <f t="shared" ca="1" si="3"/>
        <v>0.76166666666666605</v>
      </c>
      <c r="J29" s="13">
        <f t="shared" ca="1" si="4"/>
        <v>115</v>
      </c>
      <c r="K29" s="2">
        <f t="shared" ca="1" si="5"/>
        <v>102226.54750000019</v>
      </c>
      <c r="L29" s="11">
        <f t="shared" ca="1" si="15"/>
        <v>1892122.4462500021</v>
      </c>
      <c r="M29" s="2">
        <f t="shared" ca="1" si="6"/>
        <v>34552.573055000066</v>
      </c>
      <c r="N29" s="2">
        <f t="shared" ca="1" si="7"/>
        <v>8945.3095000000376</v>
      </c>
      <c r="O29" s="16">
        <f t="shared" ca="1" si="8"/>
        <v>5349.2950810000229</v>
      </c>
      <c r="P29" s="11">
        <f t="shared" ca="1" si="16"/>
        <v>92405.644571500234</v>
      </c>
      <c r="Q29" s="2">
        <f t="shared" ca="1" si="17"/>
        <v>43497.882555000106</v>
      </c>
      <c r="R29" s="11">
        <f t="shared" ca="1" si="9"/>
        <v>794061.87608250126</v>
      </c>
      <c r="S29" s="2"/>
      <c r="W29" s="5">
        <f t="shared" ca="1" si="12"/>
        <v>1.0366666666666675</v>
      </c>
      <c r="Y29" s="12">
        <f t="shared" ca="1" si="20"/>
        <v>-71000</v>
      </c>
      <c r="Z29" s="12">
        <f t="shared" ca="1" si="21"/>
        <v>-187001.10296156254</v>
      </c>
      <c r="AA29" s="2">
        <f t="shared" ca="1" si="22"/>
        <v>536060.77312093868</v>
      </c>
      <c r="AB29" s="2">
        <f t="shared" ca="1" si="13"/>
        <v>536060.77312093868</v>
      </c>
    </row>
    <row r="30" spans="1:28" x14ac:dyDescent="0.25">
      <c r="D30" s="4">
        <v>23</v>
      </c>
      <c r="E30" s="2">
        <f t="shared" ca="1" si="25"/>
        <v>847</v>
      </c>
      <c r="F30" s="5">
        <f t="shared" ca="1" si="1"/>
        <v>1.051750000000002</v>
      </c>
      <c r="G30" s="2">
        <f t="shared" ca="1" si="2"/>
        <v>890.83225000000164</v>
      </c>
      <c r="H30" s="6">
        <f t="shared" ca="1" si="26"/>
        <v>151</v>
      </c>
      <c r="I30" s="5">
        <f t="shared" ca="1" si="3"/>
        <v>0.75083333333333269</v>
      </c>
      <c r="J30" s="13">
        <f t="shared" ca="1" si="4"/>
        <v>113</v>
      </c>
      <c r="K30" s="2">
        <f t="shared" ca="1" si="5"/>
        <v>100664.04425000018</v>
      </c>
      <c r="L30" s="11">
        <f t="shared" ca="1" si="15"/>
        <v>1992786.4905000024</v>
      </c>
      <c r="M30" s="2">
        <f t="shared" ca="1" si="6"/>
        <v>34024.446956500062</v>
      </c>
      <c r="N30" s="2">
        <f t="shared" ca="1" si="7"/>
        <v>8832.8088500000358</v>
      </c>
      <c r="O30" s="16">
        <f t="shared" ca="1" si="8"/>
        <v>5282.0196923000212</v>
      </c>
      <c r="P30" s="11">
        <f t="shared" ca="1" si="16"/>
        <v>97687.664263800252</v>
      </c>
      <c r="Q30" s="2">
        <f t="shared" ca="1" si="17"/>
        <v>42857.255806500099</v>
      </c>
      <c r="R30" s="11">
        <f t="shared" ca="1" si="9"/>
        <v>836919.13188900135</v>
      </c>
      <c r="S30" s="2"/>
      <c r="W30" s="5">
        <f t="shared" ca="1" si="12"/>
        <v>1.0383333333333342</v>
      </c>
      <c r="Y30" s="12">
        <f t="shared" ca="1" si="20"/>
        <v>-71000</v>
      </c>
      <c r="Z30" s="12">
        <f t="shared" ca="1" si="21"/>
        <v>-187001.10296156254</v>
      </c>
      <c r="AA30" s="2">
        <f t="shared" ca="1" si="22"/>
        <v>578918.02892743878</v>
      </c>
      <c r="AB30" s="2">
        <f t="shared" ca="1" si="13"/>
        <v>578918.02892743878</v>
      </c>
    </row>
    <row r="31" spans="1:28" x14ac:dyDescent="0.25">
      <c r="D31" s="4">
        <v>24</v>
      </c>
      <c r="E31" s="2">
        <f t="shared" ca="1" si="25"/>
        <v>847</v>
      </c>
      <c r="F31" s="5">
        <f t="shared" ca="1" si="1"/>
        <v>1.054000000000002</v>
      </c>
      <c r="G31" s="2">
        <f t="shared" ca="1" si="2"/>
        <v>892.73800000000176</v>
      </c>
      <c r="H31" s="6">
        <f t="shared" ca="1" si="26"/>
        <v>151</v>
      </c>
      <c r="I31" s="5">
        <f t="shared" ca="1" si="3"/>
        <v>0.73999999999999932</v>
      </c>
      <c r="J31" s="13">
        <f t="shared" ca="1" si="4"/>
        <v>111</v>
      </c>
      <c r="K31" s="2">
        <f t="shared" ca="1" si="5"/>
        <v>99093.918000000194</v>
      </c>
      <c r="L31" s="11">
        <f ca="1">L30+K31</f>
        <v>2091880.4085000027</v>
      </c>
      <c r="M31" s="2">
        <f t="shared" ca="1" si="6"/>
        <v>33493.744284000066</v>
      </c>
      <c r="N31" s="2">
        <f t="shared" ca="1" si="7"/>
        <v>8718.7836000000389</v>
      </c>
      <c r="O31" s="16">
        <f t="shared" ca="1" si="8"/>
        <v>5213.8325928000231</v>
      </c>
      <c r="P31" s="11">
        <f t="shared" ca="1" si="16"/>
        <v>102901.49685660028</v>
      </c>
      <c r="Q31" s="2">
        <f t="shared" ca="1" si="17"/>
        <v>42212.527884000105</v>
      </c>
      <c r="R31" s="11">
        <f t="shared" ca="1" si="9"/>
        <v>879131.65977300145</v>
      </c>
      <c r="S31" s="2"/>
      <c r="W31" s="5">
        <f t="shared" ca="1" si="12"/>
        <v>1.0400000000000009</v>
      </c>
      <c r="Y31" s="12">
        <f t="shared" ca="1" si="20"/>
        <v>-71000</v>
      </c>
      <c r="Z31" s="12">
        <f t="shared" ca="1" si="21"/>
        <v>-187001.10296156254</v>
      </c>
      <c r="AA31" s="2">
        <f t="shared" ca="1" si="22"/>
        <v>621130.55681143887</v>
      </c>
      <c r="AB31" s="2">
        <f t="shared" ca="1" si="13"/>
        <v>621130.55681143887</v>
      </c>
    </row>
    <row r="32" spans="1:28" x14ac:dyDescent="0.25">
      <c r="D32" s="4">
        <v>25</v>
      </c>
      <c r="E32" s="2">
        <f t="shared" ca="1" si="25"/>
        <v>847</v>
      </c>
      <c r="F32" s="5">
        <f t="shared" ca="1" si="1"/>
        <v>1.0562500000000021</v>
      </c>
      <c r="G32" s="2">
        <f t="shared" ca="1" si="2"/>
        <v>894.64375000000177</v>
      </c>
      <c r="H32" s="6">
        <f t="shared" ca="1" si="26"/>
        <v>151</v>
      </c>
      <c r="I32" s="5">
        <f t="shared" ca="1" si="3"/>
        <v>0.72916666666666596</v>
      </c>
      <c r="J32" s="13">
        <f t="shared" ca="1" si="4"/>
        <v>110</v>
      </c>
      <c r="K32" s="2">
        <f t="shared" ca="1" si="5"/>
        <v>98410.812500000189</v>
      </c>
      <c r="L32" s="11">
        <f t="shared" ca="1" si="15"/>
        <v>2190291.2210000027</v>
      </c>
      <c r="M32" s="2">
        <f t="shared" ca="1" si="6"/>
        <v>33262.854625000065</v>
      </c>
      <c r="N32" s="2">
        <f t="shared" ca="1" si="7"/>
        <v>8682.1625000000386</v>
      </c>
      <c r="O32" s="16">
        <f t="shared" ca="1" si="8"/>
        <v>5191.9331750000229</v>
      </c>
      <c r="P32" s="11">
        <f t="shared" ca="1" si="16"/>
        <v>108093.43003160031</v>
      </c>
      <c r="Q32" s="2">
        <f t="shared" ca="1" si="17"/>
        <v>41945.0171250001</v>
      </c>
      <c r="R32" s="11">
        <f t="shared" ca="1" si="9"/>
        <v>921076.67689800158</v>
      </c>
      <c r="S32" s="2"/>
      <c r="W32" s="5">
        <f t="shared" ca="1" si="12"/>
        <v>1.0416666666666676</v>
      </c>
      <c r="Y32" s="12">
        <f t="shared" ca="1" si="20"/>
        <v>-71000</v>
      </c>
      <c r="Z32" s="12">
        <f t="shared" ca="1" si="21"/>
        <v>-187001.10296156254</v>
      </c>
      <c r="AA32" s="2">
        <f t="shared" ca="1" si="22"/>
        <v>663075.573936439</v>
      </c>
      <c r="AB32" s="2">
        <f t="shared" ca="1" si="13"/>
        <v>663075.573936439</v>
      </c>
    </row>
    <row r="33" spans="4:28" x14ac:dyDescent="0.25">
      <c r="D33" s="4">
        <v>26</v>
      </c>
      <c r="E33" s="2">
        <f t="shared" ca="1" si="25"/>
        <v>847</v>
      </c>
      <c r="F33" s="5">
        <f t="shared" ca="1" si="1"/>
        <v>1.0585000000000022</v>
      </c>
      <c r="G33" s="2">
        <f t="shared" ca="1" si="2"/>
        <v>896.5495000000019</v>
      </c>
      <c r="H33" s="6">
        <f t="shared" ca="1" si="26"/>
        <v>151</v>
      </c>
      <c r="I33" s="5">
        <f t="shared" ca="1" si="3"/>
        <v>0.7183333333333326</v>
      </c>
      <c r="J33" s="13">
        <f t="shared" ca="1" si="4"/>
        <v>108</v>
      </c>
      <c r="K33" s="2">
        <f t="shared" ca="1" si="5"/>
        <v>96827.346000000209</v>
      </c>
      <c r="L33" s="11">
        <f t="shared" ca="1" si="15"/>
        <v>2287118.5670000031</v>
      </c>
      <c r="M33" s="2">
        <f t="shared" ca="1" si="6"/>
        <v>32727.642948000073</v>
      </c>
      <c r="N33" s="2">
        <f t="shared" ca="1" si="7"/>
        <v>8565.4692000000414</v>
      </c>
      <c r="O33" s="16">
        <f t="shared" ca="1" si="8"/>
        <v>5122.1505816000245</v>
      </c>
      <c r="P33" s="11">
        <f t="shared" ca="1" si="16"/>
        <v>113215.58061320033</v>
      </c>
      <c r="Q33" s="2">
        <f t="shared" ca="1" si="17"/>
        <v>41293.112148000117</v>
      </c>
      <c r="R33" s="11">
        <f t="shared" ca="1" si="9"/>
        <v>962369.78904600174</v>
      </c>
      <c r="S33" s="2"/>
      <c r="W33" s="5">
        <f t="shared" ca="1" si="12"/>
        <v>1.0433333333333343</v>
      </c>
      <c r="Y33" s="12">
        <f t="shared" ca="1" si="20"/>
        <v>-71000</v>
      </c>
      <c r="Z33" s="12">
        <f t="shared" ca="1" si="21"/>
        <v>-187001.10296156254</v>
      </c>
      <c r="AA33" s="2">
        <f t="shared" ca="1" si="22"/>
        <v>704368.68608443916</v>
      </c>
      <c r="AB33" s="2">
        <f t="shared" ca="1" si="13"/>
        <v>704368.68608443916</v>
      </c>
    </row>
    <row r="34" spans="4:28" x14ac:dyDescent="0.25">
      <c r="D34" s="4">
        <v>27</v>
      </c>
      <c r="E34" s="2">
        <f t="shared" ca="1" si="25"/>
        <v>847</v>
      </c>
      <c r="F34" s="5">
        <f t="shared" ca="1" si="1"/>
        <v>1.0607500000000023</v>
      </c>
      <c r="G34" s="2">
        <f t="shared" ca="1" si="2"/>
        <v>898.45525000000191</v>
      </c>
      <c r="H34" s="6">
        <f t="shared" ca="1" si="26"/>
        <v>151</v>
      </c>
      <c r="I34" s="5">
        <f t="shared" ca="1" si="3"/>
        <v>0.70749999999999924</v>
      </c>
      <c r="J34" s="13">
        <f t="shared" ca="1" si="4"/>
        <v>106</v>
      </c>
      <c r="K34" s="2">
        <f t="shared" ca="1" si="5"/>
        <v>95236.256500000207</v>
      </c>
      <c r="L34" s="11">
        <f t="shared" ca="1" si="15"/>
        <v>2382354.8235000032</v>
      </c>
      <c r="M34" s="2">
        <f t="shared" ca="1" si="6"/>
        <v>32189.854697000072</v>
      </c>
      <c r="N34" s="2">
        <f t="shared" ca="1" si="7"/>
        <v>8447.2513000000417</v>
      </c>
      <c r="O34" s="16">
        <f t="shared" ca="1" si="8"/>
        <v>5051.4562774000251</v>
      </c>
      <c r="P34" s="11">
        <f t="shared" ca="1" si="16"/>
        <v>118267.03689060036</v>
      </c>
      <c r="Q34" s="2">
        <f t="shared" ca="1" si="17"/>
        <v>40637.105997000115</v>
      </c>
      <c r="R34" s="11">
        <f t="shared" ca="1" si="9"/>
        <v>1003006.8950430019</v>
      </c>
      <c r="S34" s="2"/>
      <c r="W34" s="5">
        <f t="shared" ca="1" si="12"/>
        <v>1.045000000000001</v>
      </c>
      <c r="Y34" s="12">
        <f t="shared" ca="1" si="20"/>
        <v>-71000</v>
      </c>
      <c r="Z34" s="12">
        <f t="shared" ca="1" si="21"/>
        <v>-187001.10296156254</v>
      </c>
      <c r="AA34" s="2">
        <f t="shared" ca="1" si="22"/>
        <v>745005.79208143929</v>
      </c>
      <c r="AB34" s="2">
        <f t="shared" ca="1" si="13"/>
        <v>745005.79208143929</v>
      </c>
    </row>
    <row r="35" spans="4:28" x14ac:dyDescent="0.25">
      <c r="D35" s="4">
        <v>28</v>
      </c>
      <c r="E35" s="2">
        <f t="shared" ca="1" si="25"/>
        <v>847</v>
      </c>
      <c r="F35" s="5">
        <f t="shared" ca="1" si="1"/>
        <v>1.0630000000000024</v>
      </c>
      <c r="G35" s="2">
        <f t="shared" ca="1" si="2"/>
        <v>900.36100000000204</v>
      </c>
      <c r="H35" s="6">
        <f t="shared" ca="1" si="26"/>
        <v>151</v>
      </c>
      <c r="I35" s="5">
        <f t="shared" ca="1" si="3"/>
        <v>0.69666666666666588</v>
      </c>
      <c r="J35" s="13">
        <f t="shared" ca="1" si="4"/>
        <v>105</v>
      </c>
      <c r="K35" s="2">
        <f t="shared" ca="1" si="5"/>
        <v>94537.905000000217</v>
      </c>
      <c r="L35" s="11">
        <f t="shared" ca="1" si="15"/>
        <v>2476892.7285000035</v>
      </c>
      <c r="M35" s="2">
        <f t="shared" ca="1" si="6"/>
        <v>31953.811890000077</v>
      </c>
      <c r="N35" s="2">
        <f t="shared" ca="1" si="7"/>
        <v>8407.5810000000438</v>
      </c>
      <c r="O35" s="16">
        <f t="shared" ca="1" si="8"/>
        <v>5027.7334380000257</v>
      </c>
      <c r="P35" s="11">
        <f t="shared" ca="1" si="16"/>
        <v>123294.77032860038</v>
      </c>
      <c r="Q35" s="2">
        <f t="shared" ca="1" si="17"/>
        <v>40361.392890000119</v>
      </c>
      <c r="R35" s="11">
        <f t="shared" ca="1" si="9"/>
        <v>1043368.287933002</v>
      </c>
      <c r="S35" s="2"/>
      <c r="W35" s="5">
        <f t="shared" ca="1" si="12"/>
        <v>1.0466666666666677</v>
      </c>
      <c r="Y35" s="12">
        <f t="shared" ca="1" si="20"/>
        <v>-71000</v>
      </c>
      <c r="Z35" s="12">
        <f t="shared" ca="1" si="21"/>
        <v>-187001.10296156254</v>
      </c>
      <c r="AA35" s="2">
        <f t="shared" ca="1" si="22"/>
        <v>785367.18497143942</v>
      </c>
      <c r="AB35" s="2">
        <f t="shared" ca="1" si="13"/>
        <v>785367.18497143942</v>
      </c>
    </row>
    <row r="36" spans="4:28" x14ac:dyDescent="0.25">
      <c r="D36" s="4">
        <v>29</v>
      </c>
      <c r="E36" s="2">
        <f t="shared" ca="1" si="25"/>
        <v>847</v>
      </c>
      <c r="F36" s="5">
        <f t="shared" ca="1" si="1"/>
        <v>1.0652500000000025</v>
      </c>
      <c r="G36" s="2">
        <f t="shared" ca="1" si="2"/>
        <v>902.26675000000205</v>
      </c>
      <c r="H36" s="6">
        <f t="shared" ca="1" si="26"/>
        <v>151</v>
      </c>
      <c r="I36" s="5">
        <f t="shared" ca="1" si="3"/>
        <v>0.68583333333333252</v>
      </c>
      <c r="J36" s="13">
        <f t="shared" ca="1" si="4"/>
        <v>103</v>
      </c>
      <c r="K36" s="2">
        <f t="shared" ca="1" si="5"/>
        <v>92933.475250000207</v>
      </c>
      <c r="L36" s="11">
        <f t="shared" ca="1" si="15"/>
        <v>2569826.2037500036</v>
      </c>
      <c r="M36" s="2">
        <f t="shared" ca="1" si="6"/>
        <v>31411.514634500072</v>
      </c>
      <c r="N36" s="2">
        <f t="shared" ca="1" si="7"/>
        <v>8286.6950500000421</v>
      </c>
      <c r="O36" s="16">
        <f t="shared" ca="1" si="8"/>
        <v>4955.4436399000242</v>
      </c>
      <c r="P36" s="11">
        <f t="shared" ca="1" si="16"/>
        <v>128250.21396850041</v>
      </c>
      <c r="Q36" s="2">
        <f t="shared" ca="1" si="17"/>
        <v>39698.209684500114</v>
      </c>
      <c r="R36" s="11">
        <f t="shared" ca="1" si="9"/>
        <v>1083066.497617502</v>
      </c>
      <c r="S36" s="2"/>
      <c r="W36" s="5">
        <f t="shared" ca="1" si="12"/>
        <v>1.0483333333333344</v>
      </c>
      <c r="Y36" s="12">
        <f t="shared" ca="1" si="20"/>
        <v>-71000</v>
      </c>
      <c r="Z36" s="12">
        <f t="shared" ca="1" si="21"/>
        <v>-187001.10296156254</v>
      </c>
      <c r="AA36" s="2">
        <f t="shared" ca="1" si="22"/>
        <v>825065.39465593942</v>
      </c>
      <c r="AB36" s="2">
        <f t="shared" ca="1" si="13"/>
        <v>825065.39465593942</v>
      </c>
    </row>
    <row r="37" spans="4:28" x14ac:dyDescent="0.25">
      <c r="D37" s="4">
        <v>30</v>
      </c>
      <c r="E37" s="2">
        <f t="shared" ca="1" si="25"/>
        <v>847</v>
      </c>
      <c r="F37" s="5">
        <f t="shared" ca="1" si="1"/>
        <v>1.0675000000000026</v>
      </c>
      <c r="G37" s="2">
        <f t="shared" ca="1" si="2"/>
        <v>904.17250000000217</v>
      </c>
      <c r="H37" s="6">
        <f t="shared" ca="1" si="26"/>
        <v>151</v>
      </c>
      <c r="I37" s="5">
        <f t="shared" ca="1" si="3"/>
        <v>0.67499999999999916</v>
      </c>
      <c r="J37" s="13">
        <f t="shared" ca="1" si="4"/>
        <v>101</v>
      </c>
      <c r="K37" s="2">
        <f t="shared" ca="1" si="5"/>
        <v>91321.422500000219</v>
      </c>
      <c r="L37" s="11">
        <f t="shared" ca="1" si="15"/>
        <v>2661147.6262500039</v>
      </c>
      <c r="M37" s="2">
        <f t="shared" ca="1" si="6"/>
        <v>30866.640805000075</v>
      </c>
      <c r="N37" s="2">
        <f t="shared" ca="1" si="7"/>
        <v>8164.2845000000443</v>
      </c>
      <c r="O37" s="16">
        <f t="shared" ca="1" si="8"/>
        <v>4882.2421310000263</v>
      </c>
      <c r="P37" s="11">
        <f t="shared" ca="1" si="16"/>
        <v>133132.45609950044</v>
      </c>
      <c r="Q37" s="2">
        <f t="shared" ca="1" si="17"/>
        <v>39030.925305000121</v>
      </c>
      <c r="R37" s="11">
        <f t="shared" ca="1" si="9"/>
        <v>1122097.422922502</v>
      </c>
      <c r="S37" s="2"/>
      <c r="W37" s="5">
        <f t="shared" ca="1" si="12"/>
        <v>1.0500000000000012</v>
      </c>
      <c r="Y37" s="12">
        <f t="shared" ca="1" si="20"/>
        <v>-71000</v>
      </c>
      <c r="Z37" s="12">
        <f t="shared" ca="1" si="21"/>
        <v>-187001.10296156254</v>
      </c>
      <c r="AA37" s="2">
        <f t="shared" ca="1" si="22"/>
        <v>864096.31996093947</v>
      </c>
      <c r="AB37" s="2">
        <f t="shared" ca="1" si="13"/>
        <v>864096.31996093947</v>
      </c>
    </row>
    <row r="38" spans="4:28" x14ac:dyDescent="0.25">
      <c r="D38" s="4">
        <v>31</v>
      </c>
      <c r="E38" s="2">
        <f t="shared" ca="1" si="25"/>
        <v>847</v>
      </c>
      <c r="F38" s="5">
        <f t="shared" ca="1" si="1"/>
        <v>1.0697500000000026</v>
      </c>
      <c r="G38" s="2">
        <f t="shared" ca="1" si="2"/>
        <v>906.07825000000219</v>
      </c>
      <c r="H38" s="6">
        <f t="shared" ca="1" si="26"/>
        <v>151</v>
      </c>
      <c r="I38" s="5">
        <f t="shared" ca="1" si="3"/>
        <v>0.66416666666666579</v>
      </c>
      <c r="J38" s="13">
        <f t="shared" ca="1" si="4"/>
        <v>100</v>
      </c>
      <c r="K38" s="2">
        <f t="shared" ca="1" si="5"/>
        <v>90607.825000000215</v>
      </c>
      <c r="L38" s="11">
        <f t="shared" ca="1" si="15"/>
        <v>2751755.4512500041</v>
      </c>
      <c r="M38" s="2">
        <f t="shared" ca="1" si="6"/>
        <v>30625.444850000076</v>
      </c>
      <c r="N38" s="2">
        <f t="shared" ca="1" si="7"/>
        <v>8121.5650000000433</v>
      </c>
      <c r="O38" s="16">
        <f t="shared" ca="1" si="8"/>
        <v>4856.6958700000259</v>
      </c>
      <c r="P38" s="11">
        <f t="shared" ca="1" si="16"/>
        <v>137989.15196950047</v>
      </c>
      <c r="Q38" s="2">
        <f t="shared" ca="1" si="17"/>
        <v>38747.009850000119</v>
      </c>
      <c r="R38" s="11">
        <f t="shared" ca="1" si="9"/>
        <v>1160844.4327725021</v>
      </c>
      <c r="S38" s="2"/>
      <c r="W38" s="5">
        <f t="shared" ca="1" si="12"/>
        <v>1.0516666666666679</v>
      </c>
      <c r="Y38" s="12">
        <f t="shared" ca="1" si="20"/>
        <v>-71000</v>
      </c>
      <c r="Z38" s="12">
        <f t="shared" ca="1" si="21"/>
        <v>-187001.10296156254</v>
      </c>
      <c r="AA38" s="2">
        <f t="shared" ca="1" si="22"/>
        <v>902843.3298109395</v>
      </c>
      <c r="AB38" s="2">
        <f t="shared" ca="1" si="13"/>
        <v>902843.3298109395</v>
      </c>
    </row>
    <row r="39" spans="4:28" x14ac:dyDescent="0.25">
      <c r="D39" s="4">
        <v>32</v>
      </c>
      <c r="E39" s="2">
        <f t="shared" ca="1" si="25"/>
        <v>847</v>
      </c>
      <c r="F39" s="5">
        <f t="shared" ca="1" si="1"/>
        <v>1.0720000000000027</v>
      </c>
      <c r="G39" s="2">
        <f t="shared" ca="1" si="2"/>
        <v>907.98400000000231</v>
      </c>
      <c r="H39" s="6">
        <f t="shared" ca="1" si="26"/>
        <v>151</v>
      </c>
      <c r="I39" s="5">
        <f t="shared" ca="1" si="3"/>
        <v>0.65333333333333243</v>
      </c>
      <c r="J39" s="13">
        <f t="shared" ca="1" si="4"/>
        <v>98</v>
      </c>
      <c r="K39" s="2">
        <f t="shared" ca="1" si="5"/>
        <v>88982.432000000234</v>
      </c>
      <c r="L39" s="11">
        <f t="shared" ca="1" si="15"/>
        <v>2840737.8832500041</v>
      </c>
      <c r="M39" s="2">
        <f t="shared" ca="1" si="6"/>
        <v>30076.06201600008</v>
      </c>
      <c r="N39" s="2">
        <f t="shared" ca="1" si="7"/>
        <v>7996.4864000000471</v>
      </c>
      <c r="O39" s="16">
        <f t="shared" ca="1" si="8"/>
        <v>4781.8988672000278</v>
      </c>
      <c r="P39" s="11">
        <f t="shared" ca="1" si="16"/>
        <v>142771.05083670051</v>
      </c>
      <c r="Q39" s="2">
        <f t="shared" ca="1" si="17"/>
        <v>38072.548416000129</v>
      </c>
      <c r="R39" s="11">
        <f t="shared" ca="1" si="9"/>
        <v>1198916.9811885022</v>
      </c>
      <c r="S39" s="2"/>
      <c r="W39" s="5">
        <f t="shared" ca="1" si="12"/>
        <v>1.0533333333333346</v>
      </c>
      <c r="Y39" s="12">
        <f t="shared" ca="1" si="20"/>
        <v>-71000</v>
      </c>
      <c r="Z39" s="12">
        <f t="shared" ca="1" si="21"/>
        <v>-187001.10296156254</v>
      </c>
      <c r="AA39" s="2">
        <f t="shared" ca="1" si="22"/>
        <v>940915.87822693959</v>
      </c>
      <c r="AB39" s="2">
        <f t="shared" ca="1" si="13"/>
        <v>940915.87822693959</v>
      </c>
    </row>
    <row r="40" spans="4:28" x14ac:dyDescent="0.25">
      <c r="D40" s="4">
        <v>33</v>
      </c>
      <c r="E40" s="2">
        <f t="shared" ca="1" si="25"/>
        <v>847</v>
      </c>
      <c r="F40" s="5">
        <f t="shared" ref="F40:F71" ca="1" si="27">F39+$B$10/12</f>
        <v>1.0742500000000028</v>
      </c>
      <c r="G40" s="2">
        <f t="shared" ca="1" si="2"/>
        <v>909.88975000000244</v>
      </c>
      <c r="H40" s="6">
        <f t="shared" ca="1" si="26"/>
        <v>151</v>
      </c>
      <c r="I40" s="5">
        <f t="shared" ref="I40:I71" ca="1" si="28">I39-$B$12/12</f>
        <v>0.64249999999999907</v>
      </c>
      <c r="J40" s="13">
        <f t="shared" ca="1" si="4"/>
        <v>97</v>
      </c>
      <c r="K40" s="2">
        <f t="shared" ca="1" si="5"/>
        <v>88259.305750000232</v>
      </c>
      <c r="L40" s="11">
        <f t="shared" ca="1" si="15"/>
        <v>2928997.1890000044</v>
      </c>
      <c r="M40" s="2">
        <f t="shared" ca="1" si="6"/>
        <v>29831.64534350008</v>
      </c>
      <c r="N40" s="2">
        <f t="shared" ca="1" si="7"/>
        <v>7951.861150000047</v>
      </c>
      <c r="O40" s="16">
        <f t="shared" ca="1" si="8"/>
        <v>4755.2129677000275</v>
      </c>
      <c r="P40" s="11">
        <f t="shared" ca="1" si="16"/>
        <v>147526.26380440054</v>
      </c>
      <c r="Q40" s="2">
        <f t="shared" ca="1" si="17"/>
        <v>37783.506493500128</v>
      </c>
      <c r="R40" s="11">
        <f t="shared" ca="1" si="9"/>
        <v>1236700.4876820024</v>
      </c>
      <c r="S40" s="2"/>
      <c r="W40" s="5">
        <f t="shared" ca="1" si="12"/>
        <v>1.0550000000000013</v>
      </c>
      <c r="Y40" s="12">
        <f t="shared" ca="1" si="20"/>
        <v>-71000</v>
      </c>
      <c r="Z40" s="12">
        <f t="shared" ca="1" si="21"/>
        <v>-187001.10296156254</v>
      </c>
      <c r="AA40" s="2">
        <f t="shared" ca="1" si="22"/>
        <v>978699.38472043979</v>
      </c>
      <c r="AB40" s="2">
        <f t="shared" ref="AB40:AB71" ca="1" si="29">AA40/POWER(1+$B$13/12,D40)</f>
        <v>978699.38472043979</v>
      </c>
    </row>
    <row r="41" spans="4:28" x14ac:dyDescent="0.25">
      <c r="D41" s="4">
        <v>34</v>
      </c>
      <c r="E41" s="2">
        <f t="shared" ca="1" si="25"/>
        <v>847</v>
      </c>
      <c r="F41" s="5">
        <f t="shared" ca="1" si="27"/>
        <v>1.0765000000000029</v>
      </c>
      <c r="G41" s="2">
        <f t="shared" ca="1" si="2"/>
        <v>911.79550000000245</v>
      </c>
      <c r="H41" s="6">
        <f t="shared" ca="1" si="26"/>
        <v>151</v>
      </c>
      <c r="I41" s="5">
        <f t="shared" ca="1" si="28"/>
        <v>0.63166666666666571</v>
      </c>
      <c r="J41" s="13">
        <f t="shared" ca="1" si="4"/>
        <v>95</v>
      </c>
      <c r="K41" s="2">
        <f t="shared" ca="1" si="5"/>
        <v>86620.572500000228</v>
      </c>
      <c r="L41" s="11">
        <f t="shared" ca="1" si="15"/>
        <v>3015617.7615000047</v>
      </c>
      <c r="M41" s="2">
        <f t="shared" ca="1" si="6"/>
        <v>29277.753505000081</v>
      </c>
      <c r="N41" s="2">
        <f t="shared" ca="1" si="7"/>
        <v>7824.1145000000461</v>
      </c>
      <c r="O41" s="16">
        <f t="shared" ca="1" si="8"/>
        <v>4678.8204710000273</v>
      </c>
      <c r="P41" s="11">
        <f t="shared" ca="1" si="16"/>
        <v>152205.08427540056</v>
      </c>
      <c r="Q41" s="2">
        <f t="shared" ca="1" si="17"/>
        <v>37101.868005000128</v>
      </c>
      <c r="R41" s="11">
        <f t="shared" ca="1" si="9"/>
        <v>1273802.3556870024</v>
      </c>
      <c r="S41" s="2"/>
      <c r="W41" s="5">
        <f t="shared" ca="1" si="12"/>
        <v>1.056666666666668</v>
      </c>
      <c r="Y41" s="12">
        <f t="shared" ca="1" si="20"/>
        <v>-71000</v>
      </c>
      <c r="Z41" s="12">
        <f t="shared" ca="1" si="21"/>
        <v>-187001.10296156254</v>
      </c>
      <c r="AA41" s="2">
        <f t="shared" ca="1" si="22"/>
        <v>1015801.2527254398</v>
      </c>
      <c r="AB41" s="2">
        <f t="shared" ca="1" si="29"/>
        <v>1015801.2527254398</v>
      </c>
    </row>
    <row r="42" spans="4:28" x14ac:dyDescent="0.25">
      <c r="D42" s="4">
        <v>35</v>
      </c>
      <c r="E42" s="2">
        <f t="shared" ca="1" si="25"/>
        <v>847</v>
      </c>
      <c r="F42" s="5">
        <f t="shared" ca="1" si="27"/>
        <v>1.078750000000003</v>
      </c>
      <c r="G42" s="2">
        <f t="shared" ca="1" si="2"/>
        <v>913.70125000000257</v>
      </c>
      <c r="H42" s="6">
        <f t="shared" ca="1" si="26"/>
        <v>151</v>
      </c>
      <c r="I42" s="5">
        <f t="shared" ca="1" si="28"/>
        <v>0.62083333333333235</v>
      </c>
      <c r="J42" s="13">
        <f t="shared" ca="1" si="4"/>
        <v>93</v>
      </c>
      <c r="K42" s="2">
        <f t="shared" ca="1" si="5"/>
        <v>84974.216250000245</v>
      </c>
      <c r="L42" s="11">
        <f t="shared" ca="1" si="15"/>
        <v>3100591.9777500047</v>
      </c>
      <c r="M42" s="2">
        <f t="shared" ca="1" si="6"/>
        <v>28721.285092500086</v>
      </c>
      <c r="N42" s="2">
        <f t="shared" ca="1" si="7"/>
        <v>7694.843250000049</v>
      </c>
      <c r="O42" s="16">
        <f t="shared" ca="1" si="8"/>
        <v>4601.5162635000288</v>
      </c>
      <c r="P42" s="11">
        <f t="shared" ca="1" si="16"/>
        <v>156806.60053890059</v>
      </c>
      <c r="Q42" s="2">
        <f t="shared" ca="1" si="17"/>
        <v>36416.128342500131</v>
      </c>
      <c r="R42" s="11">
        <f t="shared" ca="1" si="9"/>
        <v>1310218.4840295026</v>
      </c>
      <c r="S42" s="2"/>
      <c r="W42" s="5">
        <f t="shared" ca="1" si="12"/>
        <v>1.0583333333333347</v>
      </c>
      <c r="Y42" s="12">
        <f t="shared" ca="1" si="20"/>
        <v>-71000</v>
      </c>
      <c r="Z42" s="12">
        <f t="shared" ca="1" si="21"/>
        <v>-187001.10296156254</v>
      </c>
      <c r="AA42" s="2">
        <f t="shared" ca="1" si="22"/>
        <v>1052217.38106794</v>
      </c>
      <c r="AB42" s="2">
        <f t="shared" ca="1" si="29"/>
        <v>1052217.38106794</v>
      </c>
    </row>
    <row r="43" spans="4:28" x14ac:dyDescent="0.25">
      <c r="D43" s="4">
        <v>36</v>
      </c>
      <c r="E43" s="2">
        <f t="shared" ca="1" si="25"/>
        <v>847</v>
      </c>
      <c r="F43" s="5">
        <f t="shared" ca="1" si="27"/>
        <v>1.0810000000000031</v>
      </c>
      <c r="G43" s="2">
        <f t="shared" ca="1" si="2"/>
        <v>915.60700000000259</v>
      </c>
      <c r="H43" s="6">
        <f t="shared" ca="1" si="26"/>
        <v>151</v>
      </c>
      <c r="I43" s="5">
        <f t="shared" ca="1" si="28"/>
        <v>0.60999999999999899</v>
      </c>
      <c r="J43" s="13">
        <f t="shared" ca="1" si="4"/>
        <v>92</v>
      </c>
      <c r="K43" s="2">
        <f t="shared" ca="1" si="5"/>
        <v>84235.844000000245</v>
      </c>
      <c r="L43" s="11">
        <f t="shared" ca="1" si="15"/>
        <v>3184827.8217500048</v>
      </c>
      <c r="M43" s="2">
        <f t="shared" ca="1" si="6"/>
        <v>28471.715272000085</v>
      </c>
      <c r="N43" s="2">
        <f t="shared" ca="1" si="7"/>
        <v>7647.1688000000495</v>
      </c>
      <c r="O43" s="16">
        <f t="shared" ca="1" si="8"/>
        <v>4573.0069424000294</v>
      </c>
      <c r="P43" s="11">
        <f t="shared" ca="1" si="16"/>
        <v>161379.60748130063</v>
      </c>
      <c r="Q43" s="2">
        <f t="shared" ca="1" si="17"/>
        <v>36118.884072000132</v>
      </c>
      <c r="R43" s="11">
        <f t="shared" ca="1" si="9"/>
        <v>1346337.3681015028</v>
      </c>
      <c r="S43" s="2"/>
      <c r="W43" s="5">
        <f t="shared" ca="1" si="12"/>
        <v>1.0600000000000014</v>
      </c>
      <c r="Y43" s="12">
        <f t="shared" ca="1" si="20"/>
        <v>-71000</v>
      </c>
      <c r="Z43" s="12">
        <f t="shared" ca="1" si="21"/>
        <v>-187001.10296156254</v>
      </c>
      <c r="AA43" s="2">
        <f t="shared" ca="1" si="22"/>
        <v>1088336.2651399402</v>
      </c>
      <c r="AB43" s="2">
        <f t="shared" ca="1" si="29"/>
        <v>1088336.2651399402</v>
      </c>
    </row>
    <row r="44" spans="4:28" x14ac:dyDescent="0.25">
      <c r="D44" s="4">
        <v>37</v>
      </c>
      <c r="E44" s="2">
        <f t="shared" ca="1" si="25"/>
        <v>847</v>
      </c>
      <c r="F44" s="5">
        <f t="shared" ca="1" si="27"/>
        <v>1.0832500000000032</v>
      </c>
      <c r="G44" s="2">
        <f t="shared" ca="1" si="2"/>
        <v>917.51275000000271</v>
      </c>
      <c r="H44" s="6">
        <f t="shared" ca="1" si="26"/>
        <v>151</v>
      </c>
      <c r="I44" s="5">
        <f t="shared" ca="1" si="28"/>
        <v>0.59916666666666563</v>
      </c>
      <c r="J44" s="13">
        <f t="shared" ca="1" si="4"/>
        <v>90</v>
      </c>
      <c r="K44" s="2">
        <f t="shared" ca="1" si="5"/>
        <v>82576.147500000239</v>
      </c>
      <c r="L44" s="11">
        <f t="shared" ca="1" si="15"/>
        <v>3267403.9692500052</v>
      </c>
      <c r="M44" s="2">
        <f t="shared" ca="1" si="6"/>
        <v>27910.737855000083</v>
      </c>
      <c r="N44" s="2">
        <f t="shared" ca="1" si="7"/>
        <v>7515.2295000000486</v>
      </c>
      <c r="O44" s="16">
        <f t="shared" ca="1" si="8"/>
        <v>4494.1072410000288</v>
      </c>
      <c r="P44" s="11">
        <f t="shared" ca="1" si="16"/>
        <v>165873.71472230065</v>
      </c>
      <c r="Q44" s="2">
        <f t="shared" ca="1" si="17"/>
        <v>35425.967355000132</v>
      </c>
      <c r="R44" s="11">
        <f t="shared" ca="1" si="9"/>
        <v>1381763.3354565029</v>
      </c>
      <c r="S44" s="2"/>
      <c r="W44" s="5">
        <f t="shared" ca="1" si="12"/>
        <v>1.0616666666666681</v>
      </c>
      <c r="Y44" s="12">
        <f t="shared" ca="1" si="20"/>
        <v>-71000</v>
      </c>
      <c r="Z44" s="12">
        <f t="shared" ca="1" si="21"/>
        <v>-187001.10296156254</v>
      </c>
      <c r="AA44" s="2">
        <f t="shared" ca="1" si="22"/>
        <v>1123762.2324949403</v>
      </c>
      <c r="AB44" s="2">
        <f t="shared" ca="1" si="29"/>
        <v>1123762.2324949403</v>
      </c>
    </row>
    <row r="45" spans="4:28" x14ac:dyDescent="0.25">
      <c r="D45" s="4">
        <v>38</v>
      </c>
      <c r="E45" s="2">
        <f t="shared" ca="1" si="25"/>
        <v>847</v>
      </c>
      <c r="F45" s="5">
        <f t="shared" ca="1" si="27"/>
        <v>1.0855000000000032</v>
      </c>
      <c r="G45" s="2">
        <f t="shared" ca="1" si="2"/>
        <v>919.41850000000272</v>
      </c>
      <c r="H45" s="6">
        <f t="shared" ca="1" si="26"/>
        <v>151</v>
      </c>
      <c r="I45" s="5">
        <f t="shared" ca="1" si="28"/>
        <v>0.58833333333333226</v>
      </c>
      <c r="J45" s="13">
        <f t="shared" ca="1" si="4"/>
        <v>88</v>
      </c>
      <c r="K45" s="2">
        <f t="shared" ca="1" si="5"/>
        <v>80908.828000000241</v>
      </c>
      <c r="L45" s="11">
        <f t="shared" ca="1" si="15"/>
        <v>3348312.7972500054</v>
      </c>
      <c r="M45" s="2">
        <f t="shared" ca="1" si="6"/>
        <v>27347.183864000082</v>
      </c>
      <c r="N45" s="2">
        <f t="shared" ca="1" si="7"/>
        <v>7381.7656000000488</v>
      </c>
      <c r="O45" s="16">
        <f t="shared" ca="1" si="8"/>
        <v>4414.2958288000291</v>
      </c>
      <c r="P45" s="11">
        <f t="shared" ca="1" si="16"/>
        <v>170288.01055110068</v>
      </c>
      <c r="Q45" s="2">
        <f t="shared" ca="1" si="17"/>
        <v>34728.949464000129</v>
      </c>
      <c r="R45" s="11">
        <f t="shared" ca="1" si="9"/>
        <v>1416492.2849205029</v>
      </c>
      <c r="S45" s="2"/>
      <c r="W45" s="5">
        <f t="shared" ca="1" si="12"/>
        <v>1.0633333333333348</v>
      </c>
      <c r="Y45" s="12">
        <f t="shared" ca="1" si="20"/>
        <v>-71000</v>
      </c>
      <c r="Z45" s="12">
        <f t="shared" ca="1" si="21"/>
        <v>-187001.10296156254</v>
      </c>
      <c r="AA45" s="2">
        <f t="shared" ca="1" si="22"/>
        <v>1158491.1819589403</v>
      </c>
      <c r="AB45" s="2">
        <f t="shared" ca="1" si="29"/>
        <v>1158491.1819589403</v>
      </c>
    </row>
    <row r="46" spans="4:28" x14ac:dyDescent="0.25">
      <c r="D46" s="4">
        <v>39</v>
      </c>
      <c r="E46" s="2">
        <f t="shared" ca="1" si="25"/>
        <v>847</v>
      </c>
      <c r="F46" s="5">
        <f t="shared" ca="1" si="27"/>
        <v>1.0877500000000033</v>
      </c>
      <c r="G46" s="2">
        <f t="shared" ca="1" si="2"/>
        <v>921.32425000000285</v>
      </c>
      <c r="H46" s="6">
        <f t="shared" ca="1" si="26"/>
        <v>151</v>
      </c>
      <c r="I46" s="5">
        <f t="shared" ca="1" si="28"/>
        <v>0.5774999999999989</v>
      </c>
      <c r="J46" s="13">
        <f t="shared" ca="1" si="4"/>
        <v>87</v>
      </c>
      <c r="K46" s="2">
        <f t="shared" ca="1" si="5"/>
        <v>80155.209750000242</v>
      </c>
      <c r="L46" s="11">
        <f t="shared" ca="1" si="15"/>
        <v>3428468.0070000058</v>
      </c>
      <c r="M46" s="2">
        <f t="shared" ca="1" si="6"/>
        <v>27092.460895500084</v>
      </c>
      <c r="N46" s="2">
        <f t="shared" ca="1" si="7"/>
        <v>7331.0419500000489</v>
      </c>
      <c r="O46" s="16">
        <f t="shared" ca="1" si="8"/>
        <v>4383.9630861000287</v>
      </c>
      <c r="P46" s="11">
        <f t="shared" ca="1" si="16"/>
        <v>174671.97363720072</v>
      </c>
      <c r="Q46" s="2">
        <f t="shared" ca="1" si="17"/>
        <v>34423.50284550013</v>
      </c>
      <c r="R46" s="11">
        <f t="shared" ca="1" si="9"/>
        <v>1450915.787766003</v>
      </c>
      <c r="S46" s="2"/>
      <c r="W46" s="5">
        <f t="shared" ca="1" si="12"/>
        <v>1.0650000000000015</v>
      </c>
      <c r="Y46" s="12">
        <f t="shared" ca="1" si="20"/>
        <v>-71000</v>
      </c>
      <c r="Z46" s="12">
        <f t="shared" ca="1" si="21"/>
        <v>-187001.10296156254</v>
      </c>
      <c r="AA46" s="2">
        <f t="shared" ca="1" si="22"/>
        <v>1192914.6848044405</v>
      </c>
      <c r="AB46" s="2">
        <f t="shared" ca="1" si="29"/>
        <v>1192914.6848044405</v>
      </c>
    </row>
    <row r="47" spans="4:28" x14ac:dyDescent="0.25">
      <c r="D47" s="4">
        <v>40</v>
      </c>
      <c r="E47" s="2">
        <f t="shared" ca="1" si="25"/>
        <v>847</v>
      </c>
      <c r="F47" s="5">
        <f t="shared" ca="1" si="27"/>
        <v>1.0900000000000034</v>
      </c>
      <c r="G47" s="2">
        <f t="shared" ca="1" si="2"/>
        <v>923.23000000000286</v>
      </c>
      <c r="H47" s="6">
        <f t="shared" ca="1" si="26"/>
        <v>151</v>
      </c>
      <c r="I47" s="5">
        <f t="shared" ca="1" si="28"/>
        <v>0.56666666666666554</v>
      </c>
      <c r="J47" s="13">
        <f t="shared" ca="1" si="4"/>
        <v>85</v>
      </c>
      <c r="K47" s="2">
        <f t="shared" ca="1" si="5"/>
        <v>78474.55000000025</v>
      </c>
      <c r="L47" s="11">
        <f t="shared" ca="1" si="15"/>
        <v>3506942.5570000061</v>
      </c>
      <c r="M47" s="2">
        <f t="shared" ca="1" si="6"/>
        <v>26524.397900000087</v>
      </c>
      <c r="N47" s="2">
        <f t="shared" ca="1" si="7"/>
        <v>7194.9100000000508</v>
      </c>
      <c r="O47" s="16">
        <f t="shared" ca="1" si="8"/>
        <v>4302.5561800000296</v>
      </c>
      <c r="P47" s="11">
        <f t="shared" ca="1" si="16"/>
        <v>178974.52981720076</v>
      </c>
      <c r="Q47" s="2">
        <f t="shared" ca="1" si="17"/>
        <v>33719.307900000138</v>
      </c>
      <c r="R47" s="11">
        <f t="shared" ca="1" si="9"/>
        <v>1484635.0956660032</v>
      </c>
      <c r="S47" s="2"/>
      <c r="W47" s="5">
        <f t="shared" ca="1" si="12"/>
        <v>1.0666666666666682</v>
      </c>
      <c r="Y47" s="12">
        <f t="shared" ca="1" si="20"/>
        <v>-71000</v>
      </c>
      <c r="Z47" s="12">
        <f t="shared" ca="1" si="21"/>
        <v>-187001.10296156254</v>
      </c>
      <c r="AA47" s="2">
        <f t="shared" ca="1" si="22"/>
        <v>1226633.9927044406</v>
      </c>
      <c r="AB47" s="2">
        <f t="shared" ca="1" si="29"/>
        <v>1226633.9927044406</v>
      </c>
    </row>
    <row r="48" spans="4:28" x14ac:dyDescent="0.25">
      <c r="D48" s="4">
        <v>41</v>
      </c>
      <c r="E48" s="2">
        <f t="shared" ca="1" si="25"/>
        <v>847</v>
      </c>
      <c r="F48" s="5">
        <f t="shared" ca="1" si="27"/>
        <v>1.0922500000000035</v>
      </c>
      <c r="G48" s="2">
        <f t="shared" ca="1" si="2"/>
        <v>925.13575000000299</v>
      </c>
      <c r="H48" s="6">
        <f t="shared" ca="1" si="26"/>
        <v>151</v>
      </c>
      <c r="I48" s="5">
        <f t="shared" ca="1" si="28"/>
        <v>0.55583333333333218</v>
      </c>
      <c r="J48" s="13">
        <f t="shared" ca="1" si="4"/>
        <v>83</v>
      </c>
      <c r="K48" s="2">
        <f t="shared" ca="1" si="5"/>
        <v>76786.267250000252</v>
      </c>
      <c r="L48" s="11">
        <f t="shared" ca="1" si="15"/>
        <v>3583728.8242500061</v>
      </c>
      <c r="M48" s="2">
        <f t="shared" ca="1" si="6"/>
        <v>25953.758330500088</v>
      </c>
      <c r="N48" s="2">
        <f t="shared" ca="1" si="7"/>
        <v>7057.2534500000511</v>
      </c>
      <c r="O48" s="16">
        <f t="shared" ca="1" si="8"/>
        <v>4220.2375631000305</v>
      </c>
      <c r="P48" s="11">
        <f t="shared" ca="1" si="16"/>
        <v>183194.76738030079</v>
      </c>
      <c r="Q48" s="2">
        <f t="shared" ca="1" si="17"/>
        <v>33011.011780500136</v>
      </c>
      <c r="R48" s="11">
        <f t="shared" ca="1" si="9"/>
        <v>1517646.1074465034</v>
      </c>
      <c r="S48" s="2"/>
      <c r="W48" s="5">
        <f t="shared" ca="1" si="12"/>
        <v>1.0683333333333349</v>
      </c>
      <c r="Y48" s="12">
        <f t="shared" ca="1" si="20"/>
        <v>-71000</v>
      </c>
      <c r="Z48" s="12">
        <f t="shared" ca="1" si="21"/>
        <v>-187001.10296156254</v>
      </c>
      <c r="AA48" s="2">
        <f t="shared" ca="1" si="22"/>
        <v>1259645.0044849408</v>
      </c>
      <c r="AB48" s="2">
        <f t="shared" ca="1" si="29"/>
        <v>1259645.0044849408</v>
      </c>
    </row>
    <row r="49" spans="4:28" x14ac:dyDescent="0.25">
      <c r="D49" s="4">
        <v>42</v>
      </c>
      <c r="E49" s="2">
        <f t="shared" ca="1" si="25"/>
        <v>847</v>
      </c>
      <c r="F49" s="5">
        <f t="shared" ca="1" si="27"/>
        <v>1.0945000000000036</v>
      </c>
      <c r="G49" s="2">
        <f t="shared" ca="1" si="2"/>
        <v>927.041500000003</v>
      </c>
      <c r="H49" s="6">
        <f t="shared" ca="1" si="26"/>
        <v>151</v>
      </c>
      <c r="I49" s="5">
        <f t="shared" ca="1" si="28"/>
        <v>0.54499999999999882</v>
      </c>
      <c r="J49" s="13">
        <f t="shared" ca="1" si="4"/>
        <v>82</v>
      </c>
      <c r="K49" s="2">
        <f t="shared" ca="1" si="5"/>
        <v>76017.403000000253</v>
      </c>
      <c r="L49" s="11">
        <f t="shared" ca="1" si="15"/>
        <v>3659746.2272500065</v>
      </c>
      <c r="M49" s="2">
        <f t="shared" ca="1" si="6"/>
        <v>25693.882214000088</v>
      </c>
      <c r="N49" s="2">
        <f t="shared" ca="1" si="7"/>
        <v>7003.4806000000508</v>
      </c>
      <c r="O49" s="16">
        <f t="shared" ca="1" si="8"/>
        <v>4188.08139880003</v>
      </c>
      <c r="P49" s="11">
        <f t="shared" ca="1" si="16"/>
        <v>187382.84877910081</v>
      </c>
      <c r="Q49" s="2">
        <f t="shared" ca="1" si="17"/>
        <v>32697.362814000138</v>
      </c>
      <c r="R49" s="11">
        <f t="shared" ca="1" si="9"/>
        <v>1550343.4702605035</v>
      </c>
      <c r="S49" s="2"/>
      <c r="W49" s="5">
        <f t="shared" ca="1" si="12"/>
        <v>1.0700000000000016</v>
      </c>
      <c r="Y49" s="12">
        <f t="shared" ca="1" si="20"/>
        <v>-71000</v>
      </c>
      <c r="Z49" s="12">
        <f t="shared" ca="1" si="21"/>
        <v>-187001.10296156254</v>
      </c>
      <c r="AA49" s="2">
        <f t="shared" ca="1" si="22"/>
        <v>1292342.3672989409</v>
      </c>
      <c r="AB49" s="2">
        <f t="shared" ca="1" si="29"/>
        <v>1292342.3672989409</v>
      </c>
    </row>
    <row r="50" spans="4:28" x14ac:dyDescent="0.25">
      <c r="D50" s="4">
        <v>43</v>
      </c>
      <c r="E50" s="2">
        <f t="shared" ca="1" si="25"/>
        <v>847</v>
      </c>
      <c r="F50" s="5">
        <f t="shared" ca="1" si="27"/>
        <v>1.0967500000000037</v>
      </c>
      <c r="G50" s="2">
        <f t="shared" ca="1" si="2"/>
        <v>928.94725000000312</v>
      </c>
      <c r="H50" s="6">
        <f t="shared" ca="1" si="26"/>
        <v>151</v>
      </c>
      <c r="I50" s="5">
        <f t="shared" ca="1" si="28"/>
        <v>0.53416666666666546</v>
      </c>
      <c r="J50" s="13">
        <f t="shared" ca="1" si="4"/>
        <v>80</v>
      </c>
      <c r="K50" s="2">
        <f t="shared" ca="1" si="5"/>
        <v>74315.780000000246</v>
      </c>
      <c r="L50" s="11">
        <f t="shared" ca="1" si="15"/>
        <v>3734062.0072500068</v>
      </c>
      <c r="M50" s="2">
        <f t="shared" ca="1" si="6"/>
        <v>25118.733640000086</v>
      </c>
      <c r="N50" s="2">
        <f t="shared" ca="1" si="7"/>
        <v>6863.15600000005</v>
      </c>
      <c r="O50" s="16">
        <f t="shared" ca="1" si="8"/>
        <v>4104.1672880000297</v>
      </c>
      <c r="P50" s="11">
        <f t="shared" ca="1" si="16"/>
        <v>191487.01606710083</v>
      </c>
      <c r="Q50" s="2">
        <f t="shared" ca="1" si="17"/>
        <v>31981.889640000136</v>
      </c>
      <c r="R50" s="11">
        <f t="shared" ca="1" si="9"/>
        <v>1582325.3599005037</v>
      </c>
      <c r="S50" s="2"/>
      <c r="W50" s="5">
        <f t="shared" ca="1" si="12"/>
        <v>1.0716666666666683</v>
      </c>
      <c r="Y50" s="12">
        <f t="shared" ca="1" si="20"/>
        <v>-71000</v>
      </c>
      <c r="Z50" s="12">
        <f t="shared" ca="1" si="21"/>
        <v>-187001.10296156254</v>
      </c>
      <c r="AA50" s="2">
        <f t="shared" ca="1" si="22"/>
        <v>1324324.2569389411</v>
      </c>
      <c r="AB50" s="2">
        <f t="shared" ca="1" si="29"/>
        <v>1324324.2569389411</v>
      </c>
    </row>
    <row r="51" spans="4:28" x14ac:dyDescent="0.25">
      <c r="D51" s="4">
        <v>44</v>
      </c>
      <c r="E51" s="2">
        <f t="shared" ca="1" si="25"/>
        <v>847</v>
      </c>
      <c r="F51" s="5">
        <f t="shared" ca="1" si="27"/>
        <v>1.0990000000000038</v>
      </c>
      <c r="G51" s="2">
        <f t="shared" ca="1" si="2"/>
        <v>930.85300000000314</v>
      </c>
      <c r="H51" s="6">
        <f t="shared" ca="1" si="26"/>
        <v>151</v>
      </c>
      <c r="I51" s="5">
        <f t="shared" ca="1" si="28"/>
        <v>0.5233333333333321</v>
      </c>
      <c r="J51" s="13">
        <f t="shared" ca="1" si="4"/>
        <v>79</v>
      </c>
      <c r="K51" s="2">
        <f t="shared" ca="1" si="5"/>
        <v>73537.38700000025</v>
      </c>
      <c r="L51" s="11">
        <f t="shared" ca="1" si="15"/>
        <v>3807599.3942500069</v>
      </c>
      <c r="M51" s="2">
        <f t="shared" ca="1" si="6"/>
        <v>24855.636806000086</v>
      </c>
      <c r="N51" s="2">
        <f t="shared" ca="1" si="7"/>
        <v>6807.4774000000507</v>
      </c>
      <c r="O51" s="16">
        <f t="shared" ca="1" si="8"/>
        <v>4070.8714852000298</v>
      </c>
      <c r="P51" s="11">
        <f t="shared" ca="1" si="16"/>
        <v>195557.88755230088</v>
      </c>
      <c r="Q51" s="2">
        <f t="shared" ca="1" si="17"/>
        <v>31663.114206000137</v>
      </c>
      <c r="R51" s="11">
        <f t="shared" ca="1" si="9"/>
        <v>1613988.4741065039</v>
      </c>
      <c r="S51" s="2"/>
      <c r="W51" s="5">
        <f t="shared" ca="1" si="12"/>
        <v>1.073333333333335</v>
      </c>
      <c r="Y51" s="12">
        <f t="shared" ca="1" si="20"/>
        <v>-71000</v>
      </c>
      <c r="Z51" s="12">
        <f t="shared" ca="1" si="21"/>
        <v>-187001.10296156254</v>
      </c>
      <c r="AA51" s="2">
        <f t="shared" ca="1" si="22"/>
        <v>1355987.3711449413</v>
      </c>
      <c r="AB51" s="2">
        <f t="shared" ca="1" si="29"/>
        <v>1355987.3711449413</v>
      </c>
    </row>
    <row r="52" spans="4:28" x14ac:dyDescent="0.25">
      <c r="D52" s="4">
        <v>45</v>
      </c>
      <c r="E52" s="2">
        <f t="shared" ca="1" si="25"/>
        <v>847</v>
      </c>
      <c r="F52" s="5">
        <f t="shared" ca="1" si="27"/>
        <v>1.1012500000000038</v>
      </c>
      <c r="G52" s="2">
        <f t="shared" ca="1" si="2"/>
        <v>932.75875000000326</v>
      </c>
      <c r="H52" s="6">
        <f t="shared" ca="1" si="26"/>
        <v>151</v>
      </c>
      <c r="I52" s="5">
        <f t="shared" ca="1" si="28"/>
        <v>0.51249999999999873</v>
      </c>
      <c r="J52" s="13">
        <f t="shared" ca="1" si="4"/>
        <v>77</v>
      </c>
      <c r="K52" s="2">
        <f t="shared" ca="1" si="5"/>
        <v>71822.423750000249</v>
      </c>
      <c r="L52" s="11">
        <f t="shared" ca="1" si="15"/>
        <v>3879421.818000007</v>
      </c>
      <c r="M52" s="2">
        <f t="shared" ca="1" si="6"/>
        <v>24275.979227500087</v>
      </c>
      <c r="N52" s="2">
        <f t="shared" ca="1" si="7"/>
        <v>6664.4847500000506</v>
      </c>
      <c r="O52" s="16">
        <f t="shared" ca="1" si="8"/>
        <v>3985.3618805000297</v>
      </c>
      <c r="P52" s="11">
        <f t="shared" ca="1" si="16"/>
        <v>199543.24943280092</v>
      </c>
      <c r="Q52" s="2">
        <f t="shared" ca="1" si="17"/>
        <v>30940.463977500138</v>
      </c>
      <c r="R52" s="11">
        <f t="shared" ca="1" si="9"/>
        <v>1644928.938084004</v>
      </c>
      <c r="S52" s="2"/>
      <c r="W52" s="5">
        <f t="shared" ca="1" si="12"/>
        <v>1.0750000000000017</v>
      </c>
      <c r="Y52" s="12">
        <f t="shared" ca="1" si="20"/>
        <v>-71000</v>
      </c>
      <c r="Z52" s="12">
        <f t="shared" ca="1" si="21"/>
        <v>-187001.10296156254</v>
      </c>
      <c r="AA52" s="2">
        <f t="shared" ca="1" si="22"/>
        <v>1386927.8351224414</v>
      </c>
      <c r="AB52" s="2">
        <f t="shared" ca="1" si="29"/>
        <v>1386927.8351224414</v>
      </c>
    </row>
    <row r="53" spans="4:28" x14ac:dyDescent="0.25">
      <c r="D53" s="4">
        <v>46</v>
      </c>
      <c r="E53" s="2">
        <f t="shared" ca="1" si="25"/>
        <v>847</v>
      </c>
      <c r="F53" s="5">
        <f t="shared" ca="1" si="27"/>
        <v>1.1035000000000039</v>
      </c>
      <c r="G53" s="2">
        <f t="shared" ca="1" si="2"/>
        <v>934.66450000000327</v>
      </c>
      <c r="H53" s="6">
        <f t="shared" ca="1" si="26"/>
        <v>151</v>
      </c>
      <c r="I53" s="5">
        <f t="shared" ca="1" si="28"/>
        <v>0.50166666666666537</v>
      </c>
      <c r="J53" s="13">
        <f t="shared" ca="1" si="4"/>
        <v>75</v>
      </c>
      <c r="K53" s="2">
        <f t="shared" ca="1" si="5"/>
        <v>70099.837500000242</v>
      </c>
      <c r="L53" s="11">
        <f t="shared" ca="1" si="15"/>
        <v>3949521.6555000073</v>
      </c>
      <c r="M53" s="2">
        <f t="shared" ca="1" si="6"/>
        <v>23693.745075000083</v>
      </c>
      <c r="N53" s="2">
        <f t="shared" ca="1" si="7"/>
        <v>6519.9675000000489</v>
      </c>
      <c r="O53" s="16">
        <f t="shared" ca="1" si="8"/>
        <v>3898.940565000029</v>
      </c>
      <c r="P53" s="11">
        <f t="shared" ca="1" si="16"/>
        <v>203442.18999780095</v>
      </c>
      <c r="Q53" s="2">
        <f t="shared" ca="1" si="17"/>
        <v>30213.712575000132</v>
      </c>
      <c r="R53" s="11">
        <f t="shared" ca="1" si="9"/>
        <v>1675142.6506590042</v>
      </c>
      <c r="S53" s="2"/>
      <c r="W53" s="5">
        <f t="shared" ca="1" si="12"/>
        <v>1.0766666666666684</v>
      </c>
      <c r="Y53" s="12">
        <f t="shared" ca="1" si="20"/>
        <v>-71000</v>
      </c>
      <c r="Z53" s="12">
        <f t="shared" ca="1" si="21"/>
        <v>-187001.10296156254</v>
      </c>
      <c r="AA53" s="2">
        <f t="shared" ca="1" si="22"/>
        <v>1417141.5476974417</v>
      </c>
      <c r="AB53" s="2">
        <f t="shared" ca="1" si="29"/>
        <v>1417141.5476974417</v>
      </c>
    </row>
    <row r="54" spans="4:28" x14ac:dyDescent="0.25">
      <c r="D54" s="4">
        <v>47</v>
      </c>
      <c r="E54" s="2">
        <f t="shared" ca="1" si="25"/>
        <v>847</v>
      </c>
      <c r="F54" s="5">
        <f t="shared" ca="1" si="27"/>
        <v>1.105750000000004</v>
      </c>
      <c r="G54" s="2">
        <f t="shared" ca="1" si="2"/>
        <v>936.5702500000034</v>
      </c>
      <c r="H54" s="6">
        <f t="shared" ca="1" si="26"/>
        <v>151</v>
      </c>
      <c r="I54" s="5">
        <f t="shared" ca="1" si="28"/>
        <v>0.49083333333333201</v>
      </c>
      <c r="J54" s="13">
        <f t="shared" ca="1" si="4"/>
        <v>74</v>
      </c>
      <c r="K54" s="2">
        <f t="shared" ca="1" si="5"/>
        <v>69306.198500000246</v>
      </c>
      <c r="L54" s="11">
        <f t="shared" ca="1" si="15"/>
        <v>4018827.8540000077</v>
      </c>
      <c r="M54" s="2">
        <f t="shared" ca="1" si="6"/>
        <v>23425.495093000085</v>
      </c>
      <c r="N54" s="2">
        <f t="shared" ca="1" si="7"/>
        <v>6461.2397000000492</v>
      </c>
      <c r="O54" s="16">
        <f t="shared" ca="1" si="8"/>
        <v>3863.8213406000295</v>
      </c>
      <c r="P54" s="11">
        <f t="shared" ca="1" si="16"/>
        <v>207306.01133840097</v>
      </c>
      <c r="Q54" s="2">
        <f t="shared" ca="1" si="17"/>
        <v>29886.734793000134</v>
      </c>
      <c r="R54" s="11">
        <f t="shared" ca="1" si="9"/>
        <v>1705029.3854520044</v>
      </c>
      <c r="S54" s="2"/>
      <c r="W54" s="5">
        <f t="shared" ca="1" si="12"/>
        <v>1.0783333333333351</v>
      </c>
      <c r="Y54" s="12">
        <f t="shared" ca="1" si="20"/>
        <v>-71000</v>
      </c>
      <c r="Z54" s="12">
        <f t="shared" ca="1" si="21"/>
        <v>-187001.10296156254</v>
      </c>
      <c r="AA54" s="2">
        <f t="shared" ca="1" si="22"/>
        <v>1447028.2824904418</v>
      </c>
      <c r="AB54" s="2">
        <f t="shared" ca="1" si="29"/>
        <v>1447028.2824904418</v>
      </c>
    </row>
    <row r="55" spans="4:28" x14ac:dyDescent="0.25">
      <c r="D55" s="4">
        <v>48</v>
      </c>
      <c r="E55" s="2">
        <f t="shared" ca="1" si="25"/>
        <v>847</v>
      </c>
      <c r="F55" s="5">
        <f t="shared" ca="1" si="27"/>
        <v>1.1080000000000041</v>
      </c>
      <c r="G55" s="2">
        <f t="shared" ca="1" si="2"/>
        <v>938.47600000000352</v>
      </c>
      <c r="H55" s="6">
        <f t="shared" ca="1" si="26"/>
        <v>151</v>
      </c>
      <c r="I55" s="5">
        <f t="shared" ca="1" si="28"/>
        <v>0.47999999999999865</v>
      </c>
      <c r="J55" s="13">
        <f t="shared" ca="1" si="4"/>
        <v>72</v>
      </c>
      <c r="K55" s="2">
        <f t="shared" ca="1" si="5"/>
        <v>67570.272000000259</v>
      </c>
      <c r="L55" s="11">
        <f t="shared" ca="1" si="15"/>
        <v>4086398.1260000081</v>
      </c>
      <c r="M55" s="2">
        <f t="shared" ca="1" si="6"/>
        <v>22838.751936000088</v>
      </c>
      <c r="N55" s="2">
        <f t="shared" ca="1" si="7"/>
        <v>6314.0544000000518</v>
      </c>
      <c r="O55" s="16">
        <f t="shared" ca="1" si="8"/>
        <v>3775.8045312000309</v>
      </c>
      <c r="P55" s="11">
        <f t="shared" ca="1" si="16"/>
        <v>211081.81586960101</v>
      </c>
      <c r="Q55" s="2">
        <f t="shared" ca="1" si="17"/>
        <v>29152.80633600014</v>
      </c>
      <c r="R55" s="11">
        <f t="shared" ca="1" si="9"/>
        <v>1734182.1917880045</v>
      </c>
      <c r="S55" s="2"/>
      <c r="W55" s="5">
        <f t="shared" ca="1" si="12"/>
        <v>1.0800000000000018</v>
      </c>
      <c r="Y55" s="12">
        <f t="shared" ca="1" si="20"/>
        <v>-71000</v>
      </c>
      <c r="Z55" s="12">
        <f t="shared" ca="1" si="21"/>
        <v>-187001.10296156254</v>
      </c>
      <c r="AA55" s="2">
        <f t="shared" ca="1" si="22"/>
        <v>1476181.0888264419</v>
      </c>
      <c r="AB55" s="2">
        <f t="shared" ca="1" si="29"/>
        <v>1476181.0888264419</v>
      </c>
    </row>
    <row r="56" spans="4:28" x14ac:dyDescent="0.25">
      <c r="D56" s="4">
        <v>49</v>
      </c>
      <c r="E56" s="2">
        <f t="shared" ca="1" si="25"/>
        <v>847</v>
      </c>
      <c r="F56" s="5">
        <f t="shared" ca="1" si="27"/>
        <v>1.1102500000000042</v>
      </c>
      <c r="G56" s="2">
        <f t="shared" ca="1" si="2"/>
        <v>940.38175000000354</v>
      </c>
      <c r="H56" s="6">
        <f t="shared" ca="1" si="26"/>
        <v>151</v>
      </c>
      <c r="I56" s="5">
        <f t="shared" ca="1" si="28"/>
        <v>0.46916666666666529</v>
      </c>
      <c r="J56" s="13">
        <f t="shared" ca="1" si="4"/>
        <v>70</v>
      </c>
      <c r="K56" s="2">
        <f t="shared" ca="1" si="5"/>
        <v>65826.722500000251</v>
      </c>
      <c r="L56" s="11">
        <f t="shared" ca="1" si="15"/>
        <v>4152224.8485000082</v>
      </c>
      <c r="M56" s="2">
        <f t="shared" ca="1" si="6"/>
        <v>22249.432205000085</v>
      </c>
      <c r="N56" s="2">
        <f t="shared" ca="1" si="7"/>
        <v>6165.3445000000502</v>
      </c>
      <c r="O56" s="16">
        <f t="shared" ca="1" si="8"/>
        <v>3686.8760110000298</v>
      </c>
      <c r="P56" s="11">
        <f t="shared" ca="1" si="16"/>
        <v>214768.69188060105</v>
      </c>
      <c r="Q56" s="2">
        <f t="shared" ca="1" si="17"/>
        <v>28414.776705000135</v>
      </c>
      <c r="R56" s="11">
        <f t="shared" ca="1" si="9"/>
        <v>1762596.9684930046</v>
      </c>
      <c r="S56" s="2"/>
      <c r="W56" s="5">
        <f t="shared" ca="1" si="12"/>
        <v>1.0816666666666686</v>
      </c>
      <c r="Y56" s="12">
        <f t="shared" ca="1" si="20"/>
        <v>-71000</v>
      </c>
      <c r="Z56" s="12">
        <f t="shared" ca="1" si="21"/>
        <v>-187001.10296156254</v>
      </c>
      <c r="AA56" s="2">
        <f t="shared" ca="1" si="22"/>
        <v>1504595.865531442</v>
      </c>
      <c r="AB56" s="2">
        <f t="shared" ca="1" si="29"/>
        <v>1504595.865531442</v>
      </c>
    </row>
    <row r="57" spans="4:28" x14ac:dyDescent="0.25">
      <c r="D57" s="4">
        <v>50</v>
      </c>
      <c r="E57" s="2">
        <f t="shared" ca="1" si="25"/>
        <v>847</v>
      </c>
      <c r="F57" s="5">
        <f t="shared" ca="1" si="27"/>
        <v>1.1125000000000043</v>
      </c>
      <c r="G57" s="2">
        <f t="shared" ca="1" si="2"/>
        <v>942.28750000000366</v>
      </c>
      <c r="H57" s="6">
        <f t="shared" ca="1" si="26"/>
        <v>151</v>
      </c>
      <c r="I57" s="5">
        <f t="shared" ca="1" si="28"/>
        <v>0.45833333333333193</v>
      </c>
      <c r="J57" s="13">
        <f t="shared" ca="1" si="4"/>
        <v>69</v>
      </c>
      <c r="K57" s="2">
        <f t="shared" ca="1" si="5"/>
        <v>65017.837500000256</v>
      </c>
      <c r="L57" s="11">
        <f t="shared" ca="1" si="15"/>
        <v>4217242.6860000081</v>
      </c>
      <c r="M57" s="2">
        <f t="shared" ca="1" si="6"/>
        <v>21976.02907500009</v>
      </c>
      <c r="N57" s="2">
        <f t="shared" ca="1" si="7"/>
        <v>6103.567500000052</v>
      </c>
      <c r="O57" s="16">
        <f t="shared" ca="1" si="8"/>
        <v>3649.9333650000308</v>
      </c>
      <c r="P57" s="11">
        <f t="shared" ca="1" si="16"/>
        <v>218418.62524560108</v>
      </c>
      <c r="Q57" s="2">
        <f t="shared" ca="1" si="17"/>
        <v>28079.596575000141</v>
      </c>
      <c r="R57" s="11">
        <f t="shared" ca="1" si="9"/>
        <v>1790676.5650680047</v>
      </c>
      <c r="S57" s="2"/>
      <c r="W57" s="5">
        <f t="shared" ca="1" si="12"/>
        <v>1.0833333333333353</v>
      </c>
      <c r="Y57" s="12">
        <f t="shared" ca="1" si="20"/>
        <v>-71000</v>
      </c>
      <c r="Z57" s="12">
        <f t="shared" ca="1" si="21"/>
        <v>-187001.10296156254</v>
      </c>
      <c r="AA57" s="2">
        <f t="shared" ca="1" si="22"/>
        <v>1532675.4621064421</v>
      </c>
      <c r="AB57" s="2">
        <f t="shared" ca="1" si="29"/>
        <v>1532675.4621064421</v>
      </c>
    </row>
    <row r="58" spans="4:28" x14ac:dyDescent="0.25">
      <c r="D58" s="4">
        <v>51</v>
      </c>
      <c r="E58" s="2">
        <f t="shared" ca="1" si="25"/>
        <v>847</v>
      </c>
      <c r="F58" s="5">
        <f t="shared" ca="1" si="27"/>
        <v>1.1147500000000043</v>
      </c>
      <c r="G58" s="2">
        <f t="shared" ca="1" si="2"/>
        <v>944.19325000000367</v>
      </c>
      <c r="H58" s="6">
        <f t="shared" ca="1" si="26"/>
        <v>151</v>
      </c>
      <c r="I58" s="5">
        <f t="shared" ca="1" si="28"/>
        <v>0.44749999999999857</v>
      </c>
      <c r="J58" s="13">
        <f t="shared" ca="1" si="4"/>
        <v>67</v>
      </c>
      <c r="K58" s="2">
        <f t="shared" ca="1" si="5"/>
        <v>63260.947750000247</v>
      </c>
      <c r="L58" s="11">
        <f t="shared" ca="1" si="15"/>
        <v>4280503.6337500084</v>
      </c>
      <c r="M58" s="2">
        <f t="shared" ca="1" si="6"/>
        <v>21382.200339500087</v>
      </c>
      <c r="N58" s="2">
        <f t="shared" ca="1" si="7"/>
        <v>5952.1895500000501</v>
      </c>
      <c r="O58" s="16">
        <f t="shared" ca="1" si="8"/>
        <v>3559.4093509000295</v>
      </c>
      <c r="P58" s="11">
        <f t="shared" ca="1" si="16"/>
        <v>221978.03459650112</v>
      </c>
      <c r="Q58" s="2">
        <f t="shared" ca="1" si="17"/>
        <v>27334.389889500137</v>
      </c>
      <c r="R58" s="11">
        <f t="shared" ca="1" si="9"/>
        <v>1818010.9549575048</v>
      </c>
      <c r="S58" s="2"/>
      <c r="W58" s="5">
        <f t="shared" ca="1" si="12"/>
        <v>1.085000000000002</v>
      </c>
      <c r="Y58" s="12">
        <f t="shared" ca="1" si="20"/>
        <v>-71000</v>
      </c>
      <c r="Z58" s="12">
        <f t="shared" ca="1" si="21"/>
        <v>-187001.10296156254</v>
      </c>
      <c r="AA58" s="2">
        <f t="shared" ca="1" si="22"/>
        <v>1560009.8519959422</v>
      </c>
      <c r="AB58" s="2">
        <f t="shared" ca="1" si="29"/>
        <v>1560009.8519959422</v>
      </c>
    </row>
    <row r="59" spans="4:28" x14ac:dyDescent="0.25">
      <c r="D59" s="4">
        <v>52</v>
      </c>
      <c r="E59" s="2">
        <f t="shared" ca="1" si="25"/>
        <v>847</v>
      </c>
      <c r="F59" s="5">
        <f t="shared" ca="1" si="27"/>
        <v>1.1170000000000044</v>
      </c>
      <c r="G59" s="2">
        <f t="shared" ca="1" si="2"/>
        <v>946.0990000000038</v>
      </c>
      <c r="H59" s="6">
        <f t="shared" ca="1" si="26"/>
        <v>151</v>
      </c>
      <c r="I59" s="5">
        <f t="shared" ca="1" si="28"/>
        <v>0.4366666666666652</v>
      </c>
      <c r="J59" s="13">
        <f t="shared" ca="1" si="4"/>
        <v>65</v>
      </c>
      <c r="K59" s="2">
        <f t="shared" ca="1" si="5"/>
        <v>61496.435000000245</v>
      </c>
      <c r="L59" s="11">
        <f t="shared" ca="1" si="15"/>
        <v>4342000.0687500089</v>
      </c>
      <c r="M59" s="2">
        <f t="shared" ca="1" si="6"/>
        <v>20785.795030000085</v>
      </c>
      <c r="N59" s="2">
        <f t="shared" ca="1" si="7"/>
        <v>5799.2870000000494</v>
      </c>
      <c r="O59" s="16">
        <f t="shared" ca="1" si="8"/>
        <v>3467.9736260000291</v>
      </c>
      <c r="P59" s="11">
        <f t="shared" ca="1" si="16"/>
        <v>225446.00822250114</v>
      </c>
      <c r="Q59" s="2">
        <f t="shared" ca="1" si="17"/>
        <v>26585.082030000136</v>
      </c>
      <c r="R59" s="11">
        <f t="shared" ca="1" si="9"/>
        <v>1844596.0369875049</v>
      </c>
      <c r="S59" s="2"/>
      <c r="W59" s="5">
        <f t="shared" ca="1" si="12"/>
        <v>1.0866666666666687</v>
      </c>
      <c r="Y59" s="12">
        <f t="shared" ca="1" si="20"/>
        <v>-71000</v>
      </c>
      <c r="Z59" s="12">
        <f t="shared" ca="1" si="21"/>
        <v>-187001.10296156254</v>
      </c>
      <c r="AA59" s="2">
        <f t="shared" ca="1" si="22"/>
        <v>1586594.9340259423</v>
      </c>
      <c r="AB59" s="2">
        <f t="shared" ca="1" si="29"/>
        <v>1586594.9340259423</v>
      </c>
    </row>
    <row r="60" spans="4:28" x14ac:dyDescent="0.25">
      <c r="D60" s="4">
        <v>53</v>
      </c>
      <c r="E60" s="2">
        <f t="shared" ca="1" si="25"/>
        <v>847</v>
      </c>
      <c r="F60" s="5">
        <f t="shared" ca="1" si="27"/>
        <v>1.1192500000000045</v>
      </c>
      <c r="G60" s="2">
        <f t="shared" ca="1" si="2"/>
        <v>948.00475000000381</v>
      </c>
      <c r="H60" s="6">
        <f t="shared" ca="1" si="26"/>
        <v>151</v>
      </c>
      <c r="I60" s="5">
        <f t="shared" ca="1" si="28"/>
        <v>0.42583333333333184</v>
      </c>
      <c r="J60" s="13">
        <f t="shared" ca="1" si="4"/>
        <v>64</v>
      </c>
      <c r="K60" s="2">
        <f t="shared" ca="1" si="5"/>
        <v>60672.304000000244</v>
      </c>
      <c r="L60" s="11">
        <f t="shared" ca="1" si="15"/>
        <v>4402672.3727500094</v>
      </c>
      <c r="M60" s="2">
        <f t="shared" ca="1" si="6"/>
        <v>20507.238752000085</v>
      </c>
      <c r="N60" s="2">
        <f t="shared" ca="1" si="7"/>
        <v>5734.4608000000489</v>
      </c>
      <c r="O60" s="16">
        <f t="shared" ca="1" si="8"/>
        <v>3429.207558400029</v>
      </c>
      <c r="P60" s="11">
        <f t="shared" ca="1" si="16"/>
        <v>228875.21578090117</v>
      </c>
      <c r="Q60" s="2">
        <f t="shared" ca="1" si="17"/>
        <v>26241.699552000133</v>
      </c>
      <c r="R60" s="11">
        <f t="shared" ca="1" si="9"/>
        <v>1870837.736539505</v>
      </c>
      <c r="S60" s="2"/>
      <c r="W60" s="5">
        <f t="shared" ca="1" si="12"/>
        <v>1.0883333333333354</v>
      </c>
      <c r="Y60" s="12">
        <f t="shared" ca="1" si="20"/>
        <v>-71000</v>
      </c>
      <c r="Z60" s="12">
        <f t="shared" ca="1" si="21"/>
        <v>-187001.10296156254</v>
      </c>
      <c r="AA60" s="2">
        <f t="shared" ca="1" si="22"/>
        <v>1612836.6335779424</v>
      </c>
      <c r="AB60" s="2">
        <f t="shared" ca="1" si="29"/>
        <v>1612836.6335779424</v>
      </c>
    </row>
    <row r="61" spans="4:28" x14ac:dyDescent="0.25">
      <c r="D61" s="4">
        <v>54</v>
      </c>
      <c r="E61" s="2">
        <f t="shared" ca="1" si="25"/>
        <v>847</v>
      </c>
      <c r="F61" s="5">
        <f t="shared" ca="1" si="27"/>
        <v>1.1215000000000046</v>
      </c>
      <c r="G61" s="2">
        <f t="shared" ca="1" si="2"/>
        <v>949.91050000000394</v>
      </c>
      <c r="H61" s="6">
        <f t="shared" ca="1" si="26"/>
        <v>151</v>
      </c>
      <c r="I61" s="5">
        <f t="shared" ca="1" si="28"/>
        <v>0.41499999999999848</v>
      </c>
      <c r="J61" s="13">
        <f t="shared" ca="1" si="4"/>
        <v>62</v>
      </c>
      <c r="K61" s="2">
        <f t="shared" ca="1" si="5"/>
        <v>58894.451000000241</v>
      </c>
      <c r="L61" s="11">
        <f t="shared" ca="1" si="15"/>
        <v>4461566.8237500098</v>
      </c>
      <c r="M61" s="2">
        <f t="shared" ca="1" si="6"/>
        <v>19906.324438000083</v>
      </c>
      <c r="N61" s="2">
        <f t="shared" ca="1" si="7"/>
        <v>5578.8902000000489</v>
      </c>
      <c r="O61" s="16">
        <f t="shared" ca="1" si="8"/>
        <v>3336.1763396000288</v>
      </c>
      <c r="P61" s="11">
        <f t="shared" ca="1" si="16"/>
        <v>232211.3921205012</v>
      </c>
      <c r="Q61" s="2">
        <f t="shared" ca="1" si="17"/>
        <v>25485.214638000132</v>
      </c>
      <c r="R61" s="11">
        <f t="shared" ca="1" si="9"/>
        <v>1896322.9511775051</v>
      </c>
      <c r="S61" s="2"/>
      <c r="W61" s="5">
        <f t="shared" ca="1" si="12"/>
        <v>1.0900000000000021</v>
      </c>
      <c r="Y61" s="12">
        <f t="shared" ca="1" si="20"/>
        <v>-71000</v>
      </c>
      <c r="Z61" s="12">
        <f t="shared" ca="1" si="21"/>
        <v>-187001.10296156254</v>
      </c>
      <c r="AA61" s="2">
        <f t="shared" ca="1" si="22"/>
        <v>1638321.8482159425</v>
      </c>
      <c r="AB61" s="2">
        <f t="shared" ca="1" si="29"/>
        <v>1638321.8482159425</v>
      </c>
    </row>
    <row r="62" spans="4:28" x14ac:dyDescent="0.25">
      <c r="D62" s="4">
        <v>55</v>
      </c>
      <c r="E62" s="2">
        <f t="shared" ca="1" si="25"/>
        <v>847</v>
      </c>
      <c r="F62" s="5">
        <f t="shared" ca="1" si="27"/>
        <v>1.1237500000000047</v>
      </c>
      <c r="G62" s="2">
        <f t="shared" ca="1" si="2"/>
        <v>951.81625000000395</v>
      </c>
      <c r="H62" s="6">
        <f t="shared" ca="1" si="26"/>
        <v>151</v>
      </c>
      <c r="I62" s="5">
        <f t="shared" ca="1" si="28"/>
        <v>0.40416666666666512</v>
      </c>
      <c r="J62" s="13">
        <f t="shared" ca="1" si="4"/>
        <v>61</v>
      </c>
      <c r="K62" s="2">
        <f t="shared" ca="1" si="5"/>
        <v>58060.791250000242</v>
      </c>
      <c r="L62" s="11">
        <f t="shared" ca="1" si="15"/>
        <v>4519627.6150000095</v>
      </c>
      <c r="M62" s="2">
        <f t="shared" ca="1" si="6"/>
        <v>19624.547442500083</v>
      </c>
      <c r="N62" s="2">
        <f t="shared" ca="1" si="7"/>
        <v>5512.1582500000486</v>
      </c>
      <c r="O62" s="16">
        <f t="shared" ca="1" si="8"/>
        <v>3296.2706335000289</v>
      </c>
      <c r="P62" s="11">
        <f t="shared" ca="1" si="16"/>
        <v>235507.66275400124</v>
      </c>
      <c r="Q62" s="2">
        <f t="shared" ca="1" si="17"/>
        <v>25136.705692500131</v>
      </c>
      <c r="R62" s="11">
        <f t="shared" ca="1" si="9"/>
        <v>1921459.6568700052</v>
      </c>
      <c r="S62" s="2"/>
      <c r="W62" s="5">
        <f t="shared" ca="1" si="12"/>
        <v>1.0916666666666688</v>
      </c>
      <c r="Y62" s="12">
        <f t="shared" ca="1" si="20"/>
        <v>-71000</v>
      </c>
      <c r="Z62" s="12">
        <f t="shared" ca="1" si="21"/>
        <v>-187001.10296156254</v>
      </c>
      <c r="AA62" s="2">
        <f t="shared" ca="1" si="22"/>
        <v>1663458.5539084426</v>
      </c>
      <c r="AB62" s="2">
        <f t="shared" ca="1" si="29"/>
        <v>1663458.5539084426</v>
      </c>
    </row>
    <row r="63" spans="4:28" x14ac:dyDescent="0.25">
      <c r="D63" s="4">
        <v>56</v>
      </c>
      <c r="E63" s="2">
        <f t="shared" ca="1" si="25"/>
        <v>847</v>
      </c>
      <c r="F63" s="5">
        <f t="shared" ca="1" si="27"/>
        <v>1.1260000000000048</v>
      </c>
      <c r="G63" s="2">
        <f t="shared" ca="1" si="2"/>
        <v>953.72200000000407</v>
      </c>
      <c r="H63" s="6">
        <f t="shared" ca="1" si="26"/>
        <v>151</v>
      </c>
      <c r="I63" s="5">
        <f t="shared" ca="1" si="28"/>
        <v>0.39333333333333176</v>
      </c>
      <c r="J63" s="13">
        <f t="shared" ca="1" si="4"/>
        <v>59</v>
      </c>
      <c r="K63" s="2">
        <f t="shared" ca="1" si="5"/>
        <v>56269.598000000238</v>
      </c>
      <c r="L63" s="11">
        <f t="shared" ca="1" si="15"/>
        <v>4575897.2130000098</v>
      </c>
      <c r="M63" s="2">
        <f t="shared" ca="1" si="6"/>
        <v>19019.124124000082</v>
      </c>
      <c r="N63" s="2">
        <f t="shared" ca="1" si="7"/>
        <v>5353.9196000000484</v>
      </c>
      <c r="O63" s="16">
        <f t="shared" ca="1" si="8"/>
        <v>3201.6439208000284</v>
      </c>
      <c r="P63" s="11">
        <f t="shared" ca="1" si="16"/>
        <v>238709.30667480128</v>
      </c>
      <c r="Q63" s="2">
        <f t="shared" ca="1" si="17"/>
        <v>24373.04372400013</v>
      </c>
      <c r="R63" s="11">
        <f t="shared" ca="1" si="9"/>
        <v>1945832.7005940054</v>
      </c>
      <c r="S63" s="2"/>
      <c r="W63" s="5">
        <f t="shared" ca="1" si="12"/>
        <v>1.0933333333333355</v>
      </c>
      <c r="Y63" s="12">
        <f t="shared" ca="1" si="20"/>
        <v>-71000</v>
      </c>
      <c r="Z63" s="12">
        <f t="shared" ca="1" si="21"/>
        <v>-187001.10296156254</v>
      </c>
      <c r="AA63" s="2">
        <f t="shared" ca="1" si="22"/>
        <v>1687831.5976324428</v>
      </c>
      <c r="AB63" s="2">
        <f t="shared" ca="1" si="29"/>
        <v>1687831.5976324428</v>
      </c>
    </row>
    <row r="64" spans="4:28" x14ac:dyDescent="0.25">
      <c r="D64" s="4">
        <v>57</v>
      </c>
      <c r="E64" s="2">
        <f t="shared" ca="1" si="25"/>
        <v>847</v>
      </c>
      <c r="F64" s="5">
        <f t="shared" ca="1" si="27"/>
        <v>1.1282500000000049</v>
      </c>
      <c r="G64" s="2">
        <f t="shared" ca="1" si="2"/>
        <v>955.62775000000408</v>
      </c>
      <c r="H64" s="6">
        <f t="shared" ca="1" si="26"/>
        <v>151</v>
      </c>
      <c r="I64" s="5">
        <f t="shared" ca="1" si="28"/>
        <v>0.3824999999999984</v>
      </c>
      <c r="J64" s="13">
        <f t="shared" ca="1" si="4"/>
        <v>57</v>
      </c>
      <c r="K64" s="2">
        <f t="shared" ca="1" si="5"/>
        <v>54470.781750000235</v>
      </c>
      <c r="L64" s="11">
        <f t="shared" ca="1" si="15"/>
        <v>4630367.9947500098</v>
      </c>
      <c r="M64" s="2">
        <f t="shared" ca="1" si="6"/>
        <v>18411.124231500082</v>
      </c>
      <c r="N64" s="2">
        <f t="shared" ca="1" si="7"/>
        <v>5194.1563500000475</v>
      </c>
      <c r="O64" s="16">
        <f t="shared" ca="1" si="8"/>
        <v>3106.1054973000282</v>
      </c>
      <c r="P64" s="11">
        <f t="shared" ca="1" si="16"/>
        <v>241815.41217210132</v>
      </c>
      <c r="Q64" s="2">
        <f t="shared" ca="1" si="17"/>
        <v>23605.28058150013</v>
      </c>
      <c r="R64" s="11">
        <f t="shared" ca="1" si="9"/>
        <v>1969437.9811755056</v>
      </c>
      <c r="S64" s="2"/>
      <c r="W64" s="5">
        <f t="shared" ca="1" si="12"/>
        <v>1.0950000000000022</v>
      </c>
      <c r="Y64" s="12">
        <f t="shared" ca="1" si="20"/>
        <v>-71000</v>
      </c>
      <c r="Z64" s="12">
        <f t="shared" ca="1" si="21"/>
        <v>-187001.10296156254</v>
      </c>
      <c r="AA64" s="2">
        <f t="shared" ca="1" si="22"/>
        <v>1711436.878213943</v>
      </c>
      <c r="AB64" s="2">
        <f t="shared" ca="1" si="29"/>
        <v>1711436.878213943</v>
      </c>
    </row>
    <row r="65" spans="4:28" x14ac:dyDescent="0.25">
      <c r="D65" s="4">
        <v>58</v>
      </c>
      <c r="E65" s="2">
        <f t="shared" ca="1" si="25"/>
        <v>847</v>
      </c>
      <c r="F65" s="5">
        <f t="shared" ca="1" si="27"/>
        <v>1.1305000000000049</v>
      </c>
      <c r="G65" s="2">
        <f t="shared" ca="1" si="2"/>
        <v>957.53350000000421</v>
      </c>
      <c r="H65" s="6">
        <f t="shared" ca="1" si="26"/>
        <v>151</v>
      </c>
      <c r="I65" s="5">
        <f t="shared" ca="1" si="28"/>
        <v>0.37166666666666504</v>
      </c>
      <c r="J65" s="13">
        <f t="shared" ca="1" si="4"/>
        <v>56</v>
      </c>
      <c r="K65" s="2">
        <f t="shared" ca="1" si="5"/>
        <v>53621.876000000237</v>
      </c>
      <c r="L65" s="11">
        <f t="shared" ca="1" si="15"/>
        <v>4683989.87075001</v>
      </c>
      <c r="M65" s="2">
        <f t="shared" ca="1" si="6"/>
        <v>18124.19408800008</v>
      </c>
      <c r="N65" s="2">
        <f t="shared" ca="1" si="7"/>
        <v>5124.3752000000477</v>
      </c>
      <c r="O65" s="16">
        <f t="shared" ca="1" si="8"/>
        <v>3064.3763696000283</v>
      </c>
      <c r="P65" s="11">
        <f t="shared" ca="1" si="16"/>
        <v>244879.78854170136</v>
      </c>
      <c r="Q65" s="2">
        <f t="shared" ca="1" si="17"/>
        <v>23248.56928800013</v>
      </c>
      <c r="R65" s="11">
        <f t="shared" ca="1" si="9"/>
        <v>1992686.5504635058</v>
      </c>
      <c r="S65" s="2"/>
      <c r="W65" s="5">
        <f t="shared" ca="1" si="12"/>
        <v>1.0966666666666689</v>
      </c>
      <c r="Y65" s="12">
        <f t="shared" ca="1" si="20"/>
        <v>-71000</v>
      </c>
      <c r="Z65" s="12">
        <f t="shared" ca="1" si="21"/>
        <v>-187001.10296156254</v>
      </c>
      <c r="AA65" s="2">
        <f t="shared" ca="1" si="22"/>
        <v>1734685.4475019432</v>
      </c>
      <c r="AB65" s="2">
        <f t="shared" ca="1" si="29"/>
        <v>1734685.4475019432</v>
      </c>
    </row>
    <row r="66" spans="4:28" x14ac:dyDescent="0.25">
      <c r="D66" s="4">
        <v>59</v>
      </c>
      <c r="E66" s="2">
        <f t="shared" ca="1" si="25"/>
        <v>847</v>
      </c>
      <c r="F66" s="5">
        <f t="shared" ca="1" si="27"/>
        <v>1.132750000000005</v>
      </c>
      <c r="G66" s="2">
        <f t="shared" ca="1" si="2"/>
        <v>959.43925000000422</v>
      </c>
      <c r="H66" s="6">
        <f t="shared" ca="1" si="26"/>
        <v>151</v>
      </c>
      <c r="I66" s="5">
        <f t="shared" ca="1" si="28"/>
        <v>0.36083333333333167</v>
      </c>
      <c r="J66" s="13">
        <f t="shared" ca="1" si="4"/>
        <v>54</v>
      </c>
      <c r="K66" s="2">
        <f t="shared" ca="1" si="5"/>
        <v>51809.719500000225</v>
      </c>
      <c r="L66" s="11">
        <f t="shared" ca="1" si="15"/>
        <v>4735799.5902500106</v>
      </c>
      <c r="M66" s="2">
        <f t="shared" ca="1" si="6"/>
        <v>17511.685191000077</v>
      </c>
      <c r="N66" s="2">
        <f t="shared" ca="1" si="7"/>
        <v>4961.9439000000457</v>
      </c>
      <c r="O66" s="16">
        <f t="shared" ca="1" si="8"/>
        <v>2967.2424522000269</v>
      </c>
      <c r="P66" s="11">
        <f t="shared" ca="1" si="16"/>
        <v>247847.0309939014</v>
      </c>
      <c r="Q66" s="2">
        <f t="shared" ca="1" si="17"/>
        <v>22473.629091000123</v>
      </c>
      <c r="R66" s="11">
        <f t="shared" ca="1" si="9"/>
        <v>2015160.179554506</v>
      </c>
      <c r="S66" s="2"/>
      <c r="W66" s="5">
        <f t="shared" ca="1" si="12"/>
        <v>1.0983333333333356</v>
      </c>
      <c r="Y66" s="12">
        <f t="shared" ca="1" si="20"/>
        <v>-71000</v>
      </c>
      <c r="Z66" s="12">
        <f t="shared" ca="1" si="21"/>
        <v>-187001.10296156254</v>
      </c>
      <c r="AA66" s="2">
        <f t="shared" ca="1" si="22"/>
        <v>1757159.0765929434</v>
      </c>
      <c r="AB66" s="2">
        <f t="shared" ca="1" si="29"/>
        <v>1757159.0765929434</v>
      </c>
    </row>
    <row r="67" spans="4:28" x14ac:dyDescent="0.25">
      <c r="D67" s="4">
        <v>60</v>
      </c>
      <c r="E67" s="2">
        <f t="shared" ca="1" si="25"/>
        <v>847</v>
      </c>
      <c r="F67" s="5">
        <f t="shared" ca="1" si="27"/>
        <v>1.1350000000000051</v>
      </c>
      <c r="G67" s="2">
        <f t="shared" ca="1" si="2"/>
        <v>961.34500000000435</v>
      </c>
      <c r="H67" s="6">
        <f t="shared" ca="1" si="26"/>
        <v>151</v>
      </c>
      <c r="I67" s="5">
        <f t="shared" ca="1" si="28"/>
        <v>0.34999999999999831</v>
      </c>
      <c r="J67" s="13">
        <f t="shared" ca="1" si="4"/>
        <v>52</v>
      </c>
      <c r="K67" s="2">
        <f t="shared" ca="1" si="5"/>
        <v>49989.940000000228</v>
      </c>
      <c r="L67" s="11">
        <f t="shared" ca="1" si="15"/>
        <v>4785789.530250011</v>
      </c>
      <c r="M67" s="2">
        <f t="shared" ca="1" si="6"/>
        <v>16896.599720000078</v>
      </c>
      <c r="N67" s="2">
        <f t="shared" ca="1" si="7"/>
        <v>4797.9880000000458</v>
      </c>
      <c r="O67" s="16">
        <f t="shared" ca="1" si="8"/>
        <v>2869.1968240000274</v>
      </c>
      <c r="P67" s="11">
        <f t="shared" ca="1" si="16"/>
        <v>250716.22781790141</v>
      </c>
      <c r="Q67" s="2">
        <f t="shared" ca="1" si="17"/>
        <v>21694.587720000123</v>
      </c>
      <c r="R67" s="11">
        <f t="shared" ca="1" si="9"/>
        <v>2036854.7672745062</v>
      </c>
      <c r="S67" s="2"/>
      <c r="W67" s="5">
        <f t="shared" ca="1" si="12"/>
        <v>1.1000000000000023</v>
      </c>
      <c r="Y67" s="12">
        <f t="shared" ca="1" si="20"/>
        <v>-71000</v>
      </c>
      <c r="Z67" s="12">
        <f t="shared" ca="1" si="21"/>
        <v>-187001.10296156254</v>
      </c>
      <c r="AA67" s="2">
        <f t="shared" ca="1" si="22"/>
        <v>1778853.6643129436</v>
      </c>
      <c r="AB67" s="2">
        <f t="shared" ca="1" si="29"/>
        <v>1778853.6643129436</v>
      </c>
    </row>
    <row r="68" spans="4:28" x14ac:dyDescent="0.25">
      <c r="D68" s="4">
        <v>61</v>
      </c>
      <c r="E68" s="2">
        <f t="shared" ca="1" si="25"/>
        <v>847</v>
      </c>
      <c r="F68" s="5">
        <f t="shared" ca="1" si="27"/>
        <v>1.1372500000000052</v>
      </c>
      <c r="G68" s="2">
        <f t="shared" ca="1" si="2"/>
        <v>963.25075000000436</v>
      </c>
      <c r="H68" s="6">
        <f t="shared" ca="1" si="26"/>
        <v>151</v>
      </c>
      <c r="I68" s="5">
        <f t="shared" ca="1" si="28"/>
        <v>0.33916666666666495</v>
      </c>
      <c r="J68" s="13">
        <f t="shared" ca="1" si="4"/>
        <v>51</v>
      </c>
      <c r="K68" s="2">
        <f t="shared" ca="1" si="5"/>
        <v>49125.788250000223</v>
      </c>
      <c r="L68" s="11">
        <f t="shared" ca="1" si="15"/>
        <v>4834915.3185000112</v>
      </c>
      <c r="M68" s="2">
        <f t="shared" ca="1" si="6"/>
        <v>16604.516428500076</v>
      </c>
      <c r="N68" s="2">
        <f t="shared" ca="1" si="7"/>
        <v>4725.1576500000447</v>
      </c>
      <c r="O68" s="16">
        <f t="shared" ca="1" si="8"/>
        <v>2825.6442747000265</v>
      </c>
      <c r="P68" s="11">
        <f t="shared" ca="1" si="16"/>
        <v>253541.87209260144</v>
      </c>
      <c r="Q68" s="2">
        <f t="shared" ca="1" si="17"/>
        <v>21329.67407850012</v>
      </c>
      <c r="R68" s="11">
        <f t="shared" ca="1" si="9"/>
        <v>2058184.4413530063</v>
      </c>
      <c r="S68" s="2"/>
      <c r="W68" s="5">
        <f t="shared" ca="1" si="12"/>
        <v>1.101666666666669</v>
      </c>
      <c r="Y68" s="12">
        <f t="shared" ca="1" si="20"/>
        <v>-71000</v>
      </c>
      <c r="Z68" s="12">
        <f t="shared" ca="1" si="21"/>
        <v>-187001.10296156254</v>
      </c>
      <c r="AA68" s="2">
        <f t="shared" ca="1" si="22"/>
        <v>1800183.3383914437</v>
      </c>
      <c r="AB68" s="2">
        <f t="shared" ca="1" si="29"/>
        <v>1800183.3383914437</v>
      </c>
    </row>
    <row r="69" spans="4:28" x14ac:dyDescent="0.25">
      <c r="D69" s="4">
        <v>62</v>
      </c>
      <c r="E69" s="2">
        <f t="shared" ca="1" si="25"/>
        <v>847</v>
      </c>
      <c r="F69" s="5">
        <f t="shared" ca="1" si="27"/>
        <v>1.1395000000000053</v>
      </c>
      <c r="G69" s="2">
        <f t="shared" ca="1" si="2"/>
        <v>965.15650000000448</v>
      </c>
      <c r="H69" s="6">
        <f t="shared" ca="1" si="26"/>
        <v>151</v>
      </c>
      <c r="I69" s="5">
        <f t="shared" ca="1" si="28"/>
        <v>0.32833333333333159</v>
      </c>
      <c r="J69" s="13">
        <f t="shared" ca="1" si="4"/>
        <v>49</v>
      </c>
      <c r="K69" s="2">
        <f t="shared" ca="1" si="5"/>
        <v>47292.668500000218</v>
      </c>
      <c r="L69" s="11">
        <f t="shared" ca="1" si="15"/>
        <v>4882207.9870000118</v>
      </c>
      <c r="M69" s="2">
        <f t="shared" ca="1" si="6"/>
        <v>15984.921953000076</v>
      </c>
      <c r="N69" s="2">
        <f t="shared" ca="1" si="7"/>
        <v>4558.5337000000436</v>
      </c>
      <c r="O69" s="16">
        <f t="shared" ca="1" si="8"/>
        <v>2726.0031526000262</v>
      </c>
      <c r="P69" s="11">
        <f t="shared" ca="1" si="16"/>
        <v>256267.87524520146</v>
      </c>
      <c r="Q69" s="2">
        <f t="shared" ca="1" si="17"/>
        <v>20543.455653000121</v>
      </c>
      <c r="R69" s="11">
        <f t="shared" ca="1" si="9"/>
        <v>2078727.8970060064</v>
      </c>
      <c r="S69" s="2"/>
      <c r="W69" s="5">
        <f t="shared" ca="1" si="12"/>
        <v>1.1033333333333357</v>
      </c>
      <c r="Y69" s="12">
        <f t="shared" ca="1" si="20"/>
        <v>-71000</v>
      </c>
      <c r="Z69" s="12">
        <f t="shared" ca="1" si="21"/>
        <v>-187001.10296156254</v>
      </c>
      <c r="AA69" s="2">
        <f t="shared" ca="1" si="22"/>
        <v>1820726.7940444439</v>
      </c>
      <c r="AB69" s="2">
        <f t="shared" ca="1" si="29"/>
        <v>1820726.7940444439</v>
      </c>
    </row>
    <row r="70" spans="4:28" x14ac:dyDescent="0.25">
      <c r="D70" s="4">
        <v>63</v>
      </c>
      <c r="E70" s="2">
        <f t="shared" ca="1" si="25"/>
        <v>847</v>
      </c>
      <c r="F70" s="5">
        <f t="shared" ca="1" si="27"/>
        <v>1.1417500000000054</v>
      </c>
      <c r="G70" s="2">
        <f t="shared" ca="1" si="2"/>
        <v>967.0622500000045</v>
      </c>
      <c r="H70" s="6">
        <f t="shared" ca="1" si="26"/>
        <v>151</v>
      </c>
      <c r="I70" s="5">
        <f t="shared" ca="1" si="28"/>
        <v>0.31749999999999823</v>
      </c>
      <c r="J70" s="13">
        <f t="shared" ca="1" si="4"/>
        <v>47</v>
      </c>
      <c r="K70" s="2">
        <f t="shared" ca="1" si="5"/>
        <v>45451.925750000213</v>
      </c>
      <c r="L70" s="11">
        <f t="shared" ca="1" si="15"/>
        <v>4927659.9127500122</v>
      </c>
      <c r="M70" s="2">
        <f t="shared" ca="1" si="6"/>
        <v>15362.750903500073</v>
      </c>
      <c r="N70" s="2">
        <f t="shared" ca="1" si="7"/>
        <v>4390.3851500000428</v>
      </c>
      <c r="O70" s="16">
        <f t="shared" ca="1" si="8"/>
        <v>2625.4503197000254</v>
      </c>
      <c r="P70" s="11">
        <f t="shared" ca="1" si="16"/>
        <v>258893.32556490149</v>
      </c>
      <c r="Q70" s="2">
        <f t="shared" ca="1" si="17"/>
        <v>19753.136053500115</v>
      </c>
      <c r="R70" s="11">
        <f t="shared" ca="1" si="9"/>
        <v>2098481.0330595067</v>
      </c>
      <c r="S70" s="2"/>
      <c r="W70" s="5">
        <f t="shared" ca="1" si="12"/>
        <v>1.1050000000000024</v>
      </c>
      <c r="Y70" s="12">
        <f t="shared" ca="1" si="20"/>
        <v>-71000</v>
      </c>
      <c r="Z70" s="12">
        <f t="shared" ca="1" si="21"/>
        <v>-187001.10296156254</v>
      </c>
      <c r="AA70" s="2">
        <f t="shared" ca="1" si="22"/>
        <v>1840479.9300979441</v>
      </c>
      <c r="AB70" s="2">
        <f t="shared" ca="1" si="29"/>
        <v>1840479.9300979441</v>
      </c>
    </row>
    <row r="71" spans="4:28" x14ac:dyDescent="0.25">
      <c r="D71" s="4">
        <v>64</v>
      </c>
      <c r="E71" s="2">
        <f t="shared" ca="1" si="25"/>
        <v>847</v>
      </c>
      <c r="F71" s="5">
        <f t="shared" ca="1" si="27"/>
        <v>1.1440000000000055</v>
      </c>
      <c r="G71" s="2">
        <f t="shared" ca="1" si="2"/>
        <v>968.96800000000462</v>
      </c>
      <c r="H71" s="6">
        <f t="shared" ca="1" si="26"/>
        <v>151</v>
      </c>
      <c r="I71" s="5">
        <f t="shared" ca="1" si="28"/>
        <v>0.30666666666666487</v>
      </c>
      <c r="J71" s="13">
        <f t="shared" ca="1" si="4"/>
        <v>46</v>
      </c>
      <c r="K71" s="2">
        <f t="shared" ca="1" si="5"/>
        <v>44572.528000000209</v>
      </c>
      <c r="L71" s="11">
        <f t="shared" ca="1" si="15"/>
        <v>4972232.4407500122</v>
      </c>
      <c r="M71" s="2">
        <f t="shared" ca="1" si="6"/>
        <v>15065.514464000073</v>
      </c>
      <c r="N71" s="2">
        <f t="shared" ca="1" si="7"/>
        <v>4314.5056000000423</v>
      </c>
      <c r="O71" s="16">
        <f t="shared" ca="1" si="8"/>
        <v>2580.0743488000248</v>
      </c>
      <c r="P71" s="11">
        <f t="shared" ca="1" si="16"/>
        <v>261473.39991370152</v>
      </c>
      <c r="Q71" s="2">
        <f t="shared" ca="1" si="17"/>
        <v>19380.020064000113</v>
      </c>
      <c r="R71" s="11">
        <f t="shared" ca="1" si="9"/>
        <v>2117861.0531235067</v>
      </c>
      <c r="S71" s="2"/>
      <c r="W71" s="5">
        <f t="shared" ca="1" si="12"/>
        <v>1.1066666666666691</v>
      </c>
      <c r="Y71" s="12">
        <f t="shared" ca="1" si="20"/>
        <v>-71000</v>
      </c>
      <c r="Z71" s="12">
        <f t="shared" ca="1" si="21"/>
        <v>-187001.10296156254</v>
      </c>
      <c r="AA71" s="2">
        <f t="shared" ca="1" si="22"/>
        <v>1859859.9501619441</v>
      </c>
      <c r="AB71" s="2">
        <f t="shared" ca="1" si="29"/>
        <v>1859859.9501619441</v>
      </c>
    </row>
    <row r="72" spans="4:28" x14ac:dyDescent="0.25">
      <c r="D72" s="4">
        <v>65</v>
      </c>
      <c r="E72" s="2">
        <f t="shared" ca="1" si="25"/>
        <v>847</v>
      </c>
      <c r="F72" s="5">
        <f t="shared" ref="F72:F103" ca="1" si="30">F71+$B$10/12</f>
        <v>1.1462500000000055</v>
      </c>
      <c r="G72" s="2">
        <f t="shared" ref="G72:G121" ca="1" si="31">E72*F72</f>
        <v>970.87375000000475</v>
      </c>
      <c r="H72" s="6">
        <f t="shared" ca="1" si="26"/>
        <v>151</v>
      </c>
      <c r="I72" s="5">
        <f t="shared" ref="I72:I103" ca="1" si="32">I71-$B$12/12</f>
        <v>0.29583333333333151</v>
      </c>
      <c r="J72" s="13">
        <f t="shared" ref="J72:J121" ca="1" si="33">MAX(0,INT(H72*I72))</f>
        <v>44</v>
      </c>
      <c r="K72" s="2">
        <f t="shared" ref="K72:K121" ca="1" si="34">J72*G72</f>
        <v>42718.445000000211</v>
      </c>
      <c r="L72" s="11">
        <f t="shared" ca="1" si="15"/>
        <v>5014950.8857500125</v>
      </c>
      <c r="M72" s="2">
        <f t="shared" ref="M72:M112" ca="1" si="35">K72*0.338</f>
        <v>14438.834410000072</v>
      </c>
      <c r="N72" s="2">
        <f t="shared" ref="N72:N112" ca="1" si="36">(K72-(J72*500))*0.2</f>
        <v>4143.6890000000421</v>
      </c>
      <c r="O72" s="16">
        <f t="shared" ref="O72:O112" ca="1" si="37">(K72-(J72*500))*0.1196</f>
        <v>2477.9260220000251</v>
      </c>
      <c r="P72" s="11">
        <f t="shared" ca="1" si="16"/>
        <v>263951.32593570155</v>
      </c>
      <c r="Q72" s="2">
        <f t="shared" ca="1" si="17"/>
        <v>18582.523410000114</v>
      </c>
      <c r="R72" s="11">
        <f t="shared" ref="R72:R112" ca="1" si="38">R71+Q72</f>
        <v>2136443.5765335066</v>
      </c>
      <c r="S72" s="2"/>
      <c r="W72" s="5">
        <f t="shared" ref="W72:W127" ca="1" si="39">W71+$B$11/12</f>
        <v>1.1083333333333358</v>
      </c>
      <c r="Y72" s="12">
        <f t="shared" ca="1" si="20"/>
        <v>-71000</v>
      </c>
      <c r="Z72" s="12">
        <f t="shared" ca="1" si="21"/>
        <v>-187001.10296156254</v>
      </c>
      <c r="AA72" s="2">
        <f t="shared" ca="1" si="22"/>
        <v>1878442.4735719441</v>
      </c>
      <c r="AB72" s="2">
        <f t="shared" ref="AB72:AB103" ca="1" si="40">AA72/POWER(1+$B$13/12,D72)</f>
        <v>1878442.4735719441</v>
      </c>
    </row>
    <row r="73" spans="4:28" x14ac:dyDescent="0.25">
      <c r="D73" s="4">
        <v>66</v>
      </c>
      <c r="E73" s="2">
        <f t="shared" ca="1" si="25"/>
        <v>847</v>
      </c>
      <c r="F73" s="5">
        <f t="shared" ca="1" si="30"/>
        <v>1.1485000000000056</v>
      </c>
      <c r="G73" s="2">
        <f t="shared" ca="1" si="31"/>
        <v>972.77950000000476</v>
      </c>
      <c r="H73" s="6">
        <f t="shared" ca="1" si="26"/>
        <v>151</v>
      </c>
      <c r="I73" s="5">
        <f t="shared" ca="1" si="32"/>
        <v>0.28499999999999814</v>
      </c>
      <c r="J73" s="13">
        <f t="shared" ca="1" si="33"/>
        <v>43</v>
      </c>
      <c r="K73" s="2">
        <f t="shared" ca="1" si="34"/>
        <v>41829.518500000202</v>
      </c>
      <c r="L73" s="11">
        <f t="shared" ref="L73:L121" ca="1" si="41">L72+K73</f>
        <v>5056780.4042500127</v>
      </c>
      <c r="M73" s="2">
        <f t="shared" ca="1" si="35"/>
        <v>14138.37725300007</v>
      </c>
      <c r="N73" s="2">
        <f t="shared" ca="1" si="36"/>
        <v>4065.9037000000408</v>
      </c>
      <c r="O73" s="16">
        <f t="shared" ca="1" si="37"/>
        <v>2431.4104126000243</v>
      </c>
      <c r="P73" s="11">
        <f t="shared" ref="P73:P121" ca="1" si="42">P72+O73</f>
        <v>266382.73634830158</v>
      </c>
      <c r="Q73" s="2">
        <f t="shared" ref="Q73:Q121" ca="1" si="43">M73+N73</f>
        <v>18204.28095300011</v>
      </c>
      <c r="R73" s="11">
        <f t="shared" ca="1" si="38"/>
        <v>2154647.8574865069</v>
      </c>
      <c r="S73" s="2"/>
      <c r="W73" s="5">
        <f t="shared" ca="1" si="39"/>
        <v>1.1100000000000025</v>
      </c>
      <c r="Y73" s="12">
        <f t="shared" ref="Y73:Y127" ca="1" si="44">Y72+S73</f>
        <v>-71000</v>
      </c>
      <c r="Z73" s="12">
        <f t="shared" ref="Z73:Z127" ca="1" si="45">Z72+F73*(T73+U73)</f>
        <v>-187001.10296156254</v>
      </c>
      <c r="AA73" s="2">
        <f t="shared" ref="AA73:AA121" ca="1" si="46">R73+Y73+Z73</f>
        <v>1896646.7545249444</v>
      </c>
      <c r="AB73" s="2">
        <f t="shared" ca="1" si="40"/>
        <v>1896646.7545249444</v>
      </c>
    </row>
    <row r="74" spans="4:28" x14ac:dyDescent="0.25">
      <c r="D74" s="4">
        <v>67</v>
      </c>
      <c r="E74" s="2">
        <f t="shared" ca="1" si="25"/>
        <v>847</v>
      </c>
      <c r="F74" s="5">
        <f t="shared" ca="1" si="30"/>
        <v>1.1507500000000057</v>
      </c>
      <c r="G74" s="2">
        <f t="shared" ca="1" si="31"/>
        <v>974.68525000000488</v>
      </c>
      <c r="H74" s="6">
        <f t="shared" ca="1" si="26"/>
        <v>151</v>
      </c>
      <c r="I74" s="5">
        <f t="shared" ca="1" si="32"/>
        <v>0.27416666666666478</v>
      </c>
      <c r="J74" s="13">
        <f t="shared" ca="1" si="33"/>
        <v>41</v>
      </c>
      <c r="K74" s="2">
        <f t="shared" ca="1" si="34"/>
        <v>39962.095250000202</v>
      </c>
      <c r="L74" s="11">
        <f t="shared" ca="1" si="41"/>
        <v>5096742.499500013</v>
      </c>
      <c r="M74" s="2">
        <f t="shared" ca="1" si="35"/>
        <v>13507.18819450007</v>
      </c>
      <c r="N74" s="2">
        <f t="shared" ca="1" si="36"/>
        <v>3892.4190500000404</v>
      </c>
      <c r="O74" s="16">
        <f t="shared" ca="1" si="37"/>
        <v>2327.6665919000243</v>
      </c>
      <c r="P74" s="11">
        <f t="shared" ca="1" si="42"/>
        <v>268710.40294020163</v>
      </c>
      <c r="Q74" s="2">
        <f t="shared" ca="1" si="43"/>
        <v>17399.607244500112</v>
      </c>
      <c r="R74" s="11">
        <f t="shared" ca="1" si="38"/>
        <v>2172047.4647310069</v>
      </c>
      <c r="S74" s="2"/>
      <c r="W74" s="5">
        <f t="shared" ca="1" si="39"/>
        <v>1.1116666666666692</v>
      </c>
      <c r="Y74" s="12">
        <f t="shared" ca="1" si="44"/>
        <v>-71000</v>
      </c>
      <c r="Z74" s="12">
        <f t="shared" ca="1" si="45"/>
        <v>-187001.10296156254</v>
      </c>
      <c r="AA74" s="2">
        <f t="shared" ca="1" si="46"/>
        <v>1914046.3617694443</v>
      </c>
      <c r="AB74" s="2">
        <f t="shared" ca="1" si="40"/>
        <v>1914046.3617694443</v>
      </c>
    </row>
    <row r="75" spans="4:28" x14ac:dyDescent="0.25">
      <c r="D75" s="4">
        <v>68</v>
      </c>
      <c r="E75" s="2">
        <f t="shared" ca="1" si="25"/>
        <v>847</v>
      </c>
      <c r="F75" s="5">
        <f t="shared" ca="1" si="30"/>
        <v>1.1530000000000058</v>
      </c>
      <c r="G75" s="2">
        <f t="shared" ca="1" si="31"/>
        <v>976.5910000000049</v>
      </c>
      <c r="H75" s="6">
        <f t="shared" ca="1" si="26"/>
        <v>151</v>
      </c>
      <c r="I75" s="5">
        <f t="shared" ca="1" si="32"/>
        <v>0.26333333333333142</v>
      </c>
      <c r="J75" s="13">
        <f t="shared" ca="1" si="33"/>
        <v>39</v>
      </c>
      <c r="K75" s="2">
        <f t="shared" ca="1" si="34"/>
        <v>38087.049000000188</v>
      </c>
      <c r="L75" s="11">
        <f t="shared" ca="1" si="41"/>
        <v>5134829.5485000135</v>
      </c>
      <c r="M75" s="2">
        <f t="shared" ca="1" si="35"/>
        <v>12873.422562000065</v>
      </c>
      <c r="N75" s="2">
        <f t="shared" ca="1" si="36"/>
        <v>3717.4098000000376</v>
      </c>
      <c r="O75" s="16">
        <f t="shared" ca="1" si="37"/>
        <v>2223.0110604000224</v>
      </c>
      <c r="P75" s="11">
        <f t="shared" ca="1" si="42"/>
        <v>270933.41400060168</v>
      </c>
      <c r="Q75" s="2">
        <f t="shared" ca="1" si="43"/>
        <v>16590.832362000103</v>
      </c>
      <c r="R75" s="11">
        <f t="shared" ca="1" si="38"/>
        <v>2188638.2970930068</v>
      </c>
      <c r="S75" s="2"/>
      <c r="W75" s="5">
        <f t="shared" ca="1" si="39"/>
        <v>1.113333333333336</v>
      </c>
      <c r="Y75" s="12">
        <f t="shared" ca="1" si="44"/>
        <v>-71000</v>
      </c>
      <c r="Z75" s="12">
        <f t="shared" ca="1" si="45"/>
        <v>-187001.10296156254</v>
      </c>
      <c r="AA75" s="2">
        <f t="shared" ca="1" si="46"/>
        <v>1930637.1941314442</v>
      </c>
      <c r="AB75" s="2">
        <f t="shared" ca="1" si="40"/>
        <v>1930637.1941314442</v>
      </c>
    </row>
    <row r="76" spans="4:28" x14ac:dyDescent="0.25">
      <c r="D76" s="4">
        <v>69</v>
      </c>
      <c r="E76" s="2">
        <f t="shared" ca="1" si="25"/>
        <v>847</v>
      </c>
      <c r="F76" s="5">
        <f t="shared" ca="1" si="30"/>
        <v>1.1552500000000059</v>
      </c>
      <c r="G76" s="2">
        <f t="shared" ca="1" si="31"/>
        <v>978.49675000000502</v>
      </c>
      <c r="H76" s="6">
        <f t="shared" ca="1" si="26"/>
        <v>151</v>
      </c>
      <c r="I76" s="5">
        <f t="shared" ca="1" si="32"/>
        <v>0.25249999999999806</v>
      </c>
      <c r="J76" s="13">
        <f t="shared" ca="1" si="33"/>
        <v>38</v>
      </c>
      <c r="K76" s="2">
        <f t="shared" ca="1" si="34"/>
        <v>37182.876500000188</v>
      </c>
      <c r="L76" s="11">
        <f t="shared" ca="1" si="41"/>
        <v>5172012.4250000138</v>
      </c>
      <c r="M76" s="2">
        <f t="shared" ca="1" si="35"/>
        <v>12567.812257000065</v>
      </c>
      <c r="N76" s="2">
        <f t="shared" ca="1" si="36"/>
        <v>3636.5753000000377</v>
      </c>
      <c r="O76" s="16">
        <f t="shared" ca="1" si="37"/>
        <v>2174.6720294000224</v>
      </c>
      <c r="P76" s="11">
        <f t="shared" ca="1" si="42"/>
        <v>273108.08603000169</v>
      </c>
      <c r="Q76" s="2">
        <f t="shared" ca="1" si="43"/>
        <v>16204.387557000104</v>
      </c>
      <c r="R76" s="11">
        <f t="shared" ca="1" si="38"/>
        <v>2204842.6846500067</v>
      </c>
      <c r="S76" s="2"/>
      <c r="W76" s="5">
        <f t="shared" ca="1" si="39"/>
        <v>1.1150000000000027</v>
      </c>
      <c r="Y76" s="12">
        <f t="shared" ca="1" si="44"/>
        <v>-71000</v>
      </c>
      <c r="Z76" s="12">
        <f t="shared" ca="1" si="45"/>
        <v>-187001.10296156254</v>
      </c>
      <c r="AA76" s="2">
        <f t="shared" ca="1" si="46"/>
        <v>1946841.5816884441</v>
      </c>
      <c r="AB76" s="2">
        <f t="shared" ca="1" si="40"/>
        <v>1946841.5816884441</v>
      </c>
    </row>
    <row r="77" spans="4:28" x14ac:dyDescent="0.25">
      <c r="D77" s="4">
        <v>70</v>
      </c>
      <c r="E77" s="2">
        <f t="shared" ca="1" si="25"/>
        <v>847</v>
      </c>
      <c r="F77" s="5">
        <f t="shared" ca="1" si="30"/>
        <v>1.157500000000006</v>
      </c>
      <c r="G77" s="2">
        <f t="shared" ca="1" si="31"/>
        <v>980.40250000000503</v>
      </c>
      <c r="H77" s="6">
        <f t="shared" ca="1" si="26"/>
        <v>151</v>
      </c>
      <c r="I77" s="5">
        <f t="shared" ca="1" si="32"/>
        <v>0.24166666666666473</v>
      </c>
      <c r="J77" s="13">
        <f t="shared" ca="1" si="33"/>
        <v>36</v>
      </c>
      <c r="K77" s="2">
        <f t="shared" ca="1" si="34"/>
        <v>35294.49000000018</v>
      </c>
      <c r="L77" s="11">
        <f t="shared" ca="1" si="41"/>
        <v>5207306.915000014</v>
      </c>
      <c r="M77" s="2">
        <f t="shared" ca="1" si="35"/>
        <v>11929.537620000061</v>
      </c>
      <c r="N77" s="2">
        <f t="shared" ca="1" si="36"/>
        <v>3458.8980000000361</v>
      </c>
      <c r="O77" s="16">
        <f t="shared" ca="1" si="37"/>
        <v>2068.4210040000216</v>
      </c>
      <c r="P77" s="11">
        <f t="shared" ca="1" si="42"/>
        <v>275176.5070340017</v>
      </c>
      <c r="Q77" s="2">
        <f t="shared" ca="1" si="43"/>
        <v>15388.435620000097</v>
      </c>
      <c r="R77" s="11">
        <f t="shared" ca="1" si="38"/>
        <v>2220231.1202700068</v>
      </c>
      <c r="S77" s="2"/>
      <c r="W77" s="5">
        <f t="shared" ca="1" si="39"/>
        <v>1.1166666666666694</v>
      </c>
      <c r="Y77" s="12">
        <f t="shared" ca="1" si="44"/>
        <v>-71000</v>
      </c>
      <c r="Z77" s="12">
        <f t="shared" ca="1" si="45"/>
        <v>-187001.10296156254</v>
      </c>
      <c r="AA77" s="2">
        <f t="shared" ca="1" si="46"/>
        <v>1962230.0173084443</v>
      </c>
      <c r="AB77" s="2">
        <f t="shared" ca="1" si="40"/>
        <v>1962230.0173084443</v>
      </c>
    </row>
    <row r="78" spans="4:28" x14ac:dyDescent="0.25">
      <c r="D78" s="4">
        <v>71</v>
      </c>
      <c r="E78" s="2">
        <f t="shared" ca="1" si="25"/>
        <v>847</v>
      </c>
      <c r="F78" s="5">
        <f t="shared" ca="1" si="30"/>
        <v>1.1597500000000061</v>
      </c>
      <c r="G78" s="2">
        <f t="shared" ca="1" si="31"/>
        <v>982.30825000000516</v>
      </c>
      <c r="H78" s="6">
        <f t="shared" ca="1" si="26"/>
        <v>151</v>
      </c>
      <c r="I78" s="5">
        <f t="shared" ca="1" si="32"/>
        <v>0.23083333333333139</v>
      </c>
      <c r="J78" s="13">
        <f t="shared" ca="1" si="33"/>
        <v>34</v>
      </c>
      <c r="K78" s="2">
        <f t="shared" ca="1" si="34"/>
        <v>33398.480500000172</v>
      </c>
      <c r="L78" s="11">
        <f t="shared" ca="1" si="41"/>
        <v>5240705.3955000145</v>
      </c>
      <c r="M78" s="2">
        <f t="shared" ca="1" si="35"/>
        <v>11288.68640900006</v>
      </c>
      <c r="N78" s="2">
        <f t="shared" ca="1" si="36"/>
        <v>3279.6961000000347</v>
      </c>
      <c r="O78" s="16">
        <f t="shared" ca="1" si="37"/>
        <v>1961.2582678000206</v>
      </c>
      <c r="P78" s="11">
        <f t="shared" ca="1" si="42"/>
        <v>277137.76530180173</v>
      </c>
      <c r="Q78" s="2">
        <f t="shared" ca="1" si="43"/>
        <v>14568.382509000094</v>
      </c>
      <c r="R78" s="11">
        <f t="shared" ca="1" si="38"/>
        <v>2234799.502779007</v>
      </c>
      <c r="S78" s="2"/>
      <c r="W78" s="5">
        <f t="shared" ca="1" si="39"/>
        <v>1.1183333333333361</v>
      </c>
      <c r="Y78" s="12">
        <f t="shared" ca="1" si="44"/>
        <v>-71000</v>
      </c>
      <c r="Z78" s="12">
        <f t="shared" ca="1" si="45"/>
        <v>-187001.10296156254</v>
      </c>
      <c r="AA78" s="2">
        <f t="shared" ca="1" si="46"/>
        <v>1976798.3998174444</v>
      </c>
      <c r="AB78" s="2">
        <f t="shared" ca="1" si="40"/>
        <v>1976798.3998174444</v>
      </c>
    </row>
    <row r="79" spans="4:28" x14ac:dyDescent="0.25">
      <c r="D79" s="4">
        <v>72</v>
      </c>
      <c r="E79" s="2">
        <f t="shared" ca="1" si="25"/>
        <v>847</v>
      </c>
      <c r="F79" s="5">
        <f t="shared" ca="1" si="30"/>
        <v>1.1620000000000061</v>
      </c>
      <c r="G79" s="2">
        <f t="shared" ca="1" si="31"/>
        <v>984.21400000000517</v>
      </c>
      <c r="H79" s="6">
        <f t="shared" ca="1" si="26"/>
        <v>151</v>
      </c>
      <c r="I79" s="5">
        <f t="shared" ca="1" si="32"/>
        <v>0.21999999999999806</v>
      </c>
      <c r="J79" s="13">
        <f t="shared" ca="1" si="33"/>
        <v>33</v>
      </c>
      <c r="K79" s="2">
        <f t="shared" ca="1" si="34"/>
        <v>32479.062000000169</v>
      </c>
      <c r="L79" s="11">
        <f t="shared" ca="1" si="41"/>
        <v>5273184.4575000145</v>
      </c>
      <c r="M79" s="2">
        <f t="shared" ca="1" si="35"/>
        <v>10977.922956000059</v>
      </c>
      <c r="N79" s="2">
        <f t="shared" ca="1" si="36"/>
        <v>3195.8124000000339</v>
      </c>
      <c r="O79" s="16">
        <f t="shared" ca="1" si="37"/>
        <v>1911.0958152000203</v>
      </c>
      <c r="P79" s="11">
        <f t="shared" ca="1" si="42"/>
        <v>279048.86111700174</v>
      </c>
      <c r="Q79" s="2">
        <f t="shared" ca="1" si="43"/>
        <v>14173.735356000092</v>
      </c>
      <c r="R79" s="11">
        <f t="shared" ca="1" si="38"/>
        <v>2248973.2381350072</v>
      </c>
      <c r="S79" s="2"/>
      <c r="W79" s="5">
        <f t="shared" ca="1" si="39"/>
        <v>1.1200000000000028</v>
      </c>
      <c r="Y79" s="12">
        <f t="shared" ca="1" si="44"/>
        <v>-71000</v>
      </c>
      <c r="Z79" s="12">
        <f t="shared" ca="1" si="45"/>
        <v>-187001.10296156254</v>
      </c>
      <c r="AA79" s="2">
        <f t="shared" ca="1" si="46"/>
        <v>1990972.1351734446</v>
      </c>
      <c r="AB79" s="2">
        <f t="shared" ca="1" si="40"/>
        <v>1990972.1351734446</v>
      </c>
    </row>
    <row r="80" spans="4:28" x14ac:dyDescent="0.25">
      <c r="D80" s="4">
        <v>73</v>
      </c>
      <c r="E80" s="2">
        <f t="shared" ca="1" si="25"/>
        <v>847</v>
      </c>
      <c r="F80" s="5">
        <f t="shared" ca="1" si="30"/>
        <v>1.1642500000000062</v>
      </c>
      <c r="G80" s="2">
        <f t="shared" ca="1" si="31"/>
        <v>986.1197500000053</v>
      </c>
      <c r="H80" s="6">
        <f t="shared" ca="1" si="26"/>
        <v>151</v>
      </c>
      <c r="I80" s="5">
        <f t="shared" ca="1" si="32"/>
        <v>0.20916666666666472</v>
      </c>
      <c r="J80" s="13">
        <f t="shared" ca="1" si="33"/>
        <v>31</v>
      </c>
      <c r="K80" s="2">
        <f t="shared" ca="1" si="34"/>
        <v>30569.712250000164</v>
      </c>
      <c r="L80" s="11">
        <f t="shared" ca="1" si="41"/>
        <v>5303754.1697500143</v>
      </c>
      <c r="M80" s="2">
        <f t="shared" ca="1" si="35"/>
        <v>10332.562740500056</v>
      </c>
      <c r="N80" s="2">
        <f t="shared" ca="1" si="36"/>
        <v>3013.9424500000332</v>
      </c>
      <c r="O80" s="16">
        <f t="shared" ca="1" si="37"/>
        <v>1802.3375851000196</v>
      </c>
      <c r="P80" s="11">
        <f t="shared" ca="1" si="42"/>
        <v>280851.19870210177</v>
      </c>
      <c r="Q80" s="2">
        <f t="shared" ca="1" si="43"/>
        <v>13346.505190500089</v>
      </c>
      <c r="R80" s="11">
        <f t="shared" ca="1" si="38"/>
        <v>2262319.7433255073</v>
      </c>
      <c r="S80" s="2"/>
      <c r="W80" s="5">
        <f t="shared" ca="1" si="39"/>
        <v>1.1216666666666695</v>
      </c>
      <c r="Y80" s="12">
        <f t="shared" ca="1" si="44"/>
        <v>-71000</v>
      </c>
      <c r="Z80" s="12">
        <f t="shared" ca="1" si="45"/>
        <v>-187001.10296156254</v>
      </c>
      <c r="AA80" s="2">
        <f t="shared" ca="1" si="46"/>
        <v>2004318.6403639447</v>
      </c>
      <c r="AB80" s="2">
        <f t="shared" ca="1" si="40"/>
        <v>2004318.6403639447</v>
      </c>
    </row>
    <row r="81" spans="4:28" x14ac:dyDescent="0.25">
      <c r="D81" s="4">
        <v>74</v>
      </c>
      <c r="E81" s="2">
        <f t="shared" ca="1" si="25"/>
        <v>847</v>
      </c>
      <c r="F81" s="5">
        <f t="shared" ca="1" si="30"/>
        <v>1.1665000000000063</v>
      </c>
      <c r="G81" s="2">
        <f t="shared" ca="1" si="31"/>
        <v>988.02550000000531</v>
      </c>
      <c r="H81" s="6">
        <f t="shared" ca="1" si="26"/>
        <v>151</v>
      </c>
      <c r="I81" s="5">
        <f t="shared" ca="1" si="32"/>
        <v>0.19833333333333139</v>
      </c>
      <c r="J81" s="13">
        <f t="shared" ca="1" si="33"/>
        <v>29</v>
      </c>
      <c r="K81" s="2">
        <f t="shared" ca="1" si="34"/>
        <v>28652.739500000152</v>
      </c>
      <c r="L81" s="11">
        <f t="shared" ca="1" si="41"/>
        <v>5332406.9092500145</v>
      </c>
      <c r="M81" s="2">
        <f t="shared" ca="1" si="35"/>
        <v>9684.6259510000527</v>
      </c>
      <c r="N81" s="2">
        <f t="shared" ca="1" si="36"/>
        <v>2830.5479000000305</v>
      </c>
      <c r="O81" s="16">
        <f t="shared" ca="1" si="37"/>
        <v>1692.6676442000182</v>
      </c>
      <c r="P81" s="11">
        <f t="shared" ca="1" si="42"/>
        <v>282543.8663463018</v>
      </c>
      <c r="Q81" s="2">
        <f t="shared" ca="1" si="43"/>
        <v>12515.173851000083</v>
      </c>
      <c r="R81" s="11">
        <f t="shared" ca="1" si="38"/>
        <v>2274834.9171765074</v>
      </c>
      <c r="S81" s="2"/>
      <c r="W81" s="5">
        <f t="shared" ca="1" si="39"/>
        <v>1.1233333333333362</v>
      </c>
      <c r="Y81" s="12">
        <f t="shared" ca="1" si="44"/>
        <v>-71000</v>
      </c>
      <c r="Z81" s="12">
        <f t="shared" ca="1" si="45"/>
        <v>-187001.10296156254</v>
      </c>
      <c r="AA81" s="2">
        <f t="shared" ca="1" si="46"/>
        <v>2016833.8142149448</v>
      </c>
      <c r="AB81" s="2">
        <f t="shared" ca="1" si="40"/>
        <v>2016833.8142149448</v>
      </c>
    </row>
    <row r="82" spans="4:28" x14ac:dyDescent="0.25">
      <c r="D82" s="4">
        <v>75</v>
      </c>
      <c r="E82" s="2">
        <f t="shared" ca="1" si="25"/>
        <v>847</v>
      </c>
      <c r="F82" s="5">
        <f t="shared" ca="1" si="30"/>
        <v>1.1687500000000064</v>
      </c>
      <c r="G82" s="2">
        <f t="shared" ca="1" si="31"/>
        <v>989.93125000000543</v>
      </c>
      <c r="H82" s="6">
        <f t="shared" ca="1" si="26"/>
        <v>151</v>
      </c>
      <c r="I82" s="5">
        <f t="shared" ca="1" si="32"/>
        <v>0.18749999999999806</v>
      </c>
      <c r="J82" s="13">
        <f t="shared" ca="1" si="33"/>
        <v>28</v>
      </c>
      <c r="K82" s="2">
        <f t="shared" ca="1" si="34"/>
        <v>27718.075000000154</v>
      </c>
      <c r="L82" s="11">
        <f t="shared" ca="1" si="41"/>
        <v>5360124.9842500146</v>
      </c>
      <c r="M82" s="2">
        <f t="shared" ca="1" si="35"/>
        <v>9368.7093500000519</v>
      </c>
      <c r="N82" s="2">
        <f t="shared" ca="1" si="36"/>
        <v>2743.6150000000307</v>
      </c>
      <c r="O82" s="16">
        <f t="shared" ca="1" si="37"/>
        <v>1640.6817700000183</v>
      </c>
      <c r="P82" s="11">
        <f t="shared" ca="1" si="42"/>
        <v>284184.54811630183</v>
      </c>
      <c r="Q82" s="2">
        <f t="shared" ca="1" si="43"/>
        <v>12112.324350000083</v>
      </c>
      <c r="R82" s="11">
        <f t="shared" ca="1" si="38"/>
        <v>2286947.2415265073</v>
      </c>
      <c r="S82" s="2"/>
      <c r="W82" s="5">
        <f t="shared" ca="1" si="39"/>
        <v>1.1250000000000029</v>
      </c>
      <c r="Y82" s="12">
        <f t="shared" ca="1" si="44"/>
        <v>-71000</v>
      </c>
      <c r="Z82" s="12">
        <f t="shared" ca="1" si="45"/>
        <v>-187001.10296156254</v>
      </c>
      <c r="AA82" s="2">
        <f t="shared" ca="1" si="46"/>
        <v>2028946.1385649447</v>
      </c>
      <c r="AB82" s="2">
        <f t="shared" ca="1" si="40"/>
        <v>2028946.1385649447</v>
      </c>
    </row>
    <row r="83" spans="4:28" x14ac:dyDescent="0.25">
      <c r="D83" s="4">
        <v>76</v>
      </c>
      <c r="E83" s="2">
        <f t="shared" ca="1" si="25"/>
        <v>847</v>
      </c>
      <c r="F83" s="5">
        <f t="shared" ca="1" si="30"/>
        <v>1.1710000000000065</v>
      </c>
      <c r="G83" s="2">
        <f t="shared" ca="1" si="31"/>
        <v>991.83700000000545</v>
      </c>
      <c r="H83" s="6">
        <f t="shared" ca="1" si="26"/>
        <v>151</v>
      </c>
      <c r="I83" s="5">
        <f t="shared" ca="1" si="32"/>
        <v>0.17666666666666472</v>
      </c>
      <c r="J83" s="13">
        <f t="shared" ca="1" si="33"/>
        <v>26</v>
      </c>
      <c r="K83" s="2">
        <f t="shared" ca="1" si="34"/>
        <v>25787.762000000141</v>
      </c>
      <c r="L83" s="11">
        <f t="shared" ca="1" si="41"/>
        <v>5385912.7462500148</v>
      </c>
      <c r="M83" s="2">
        <f t="shared" ca="1" si="35"/>
        <v>8716.263556000049</v>
      </c>
      <c r="N83" s="2">
        <f t="shared" ca="1" si="36"/>
        <v>2557.5524000000282</v>
      </c>
      <c r="O83" s="16">
        <f t="shared" ca="1" si="37"/>
        <v>1529.4163352000169</v>
      </c>
      <c r="P83" s="11">
        <f t="shared" ca="1" si="42"/>
        <v>285713.96445150184</v>
      </c>
      <c r="Q83" s="2">
        <f t="shared" ca="1" si="43"/>
        <v>11273.815956000077</v>
      </c>
      <c r="R83" s="11">
        <f t="shared" ca="1" si="38"/>
        <v>2298221.0574825075</v>
      </c>
      <c r="S83" s="2"/>
      <c r="W83" s="5">
        <f t="shared" ca="1" si="39"/>
        <v>1.1266666666666696</v>
      </c>
      <c r="Y83" s="12">
        <f t="shared" ca="1" si="44"/>
        <v>-71000</v>
      </c>
      <c r="Z83" s="12">
        <f t="shared" ca="1" si="45"/>
        <v>-187001.10296156254</v>
      </c>
      <c r="AA83" s="2">
        <f t="shared" ca="1" si="46"/>
        <v>2040219.954520945</v>
      </c>
      <c r="AB83" s="2">
        <f t="shared" ca="1" si="40"/>
        <v>2040219.954520945</v>
      </c>
    </row>
    <row r="84" spans="4:28" x14ac:dyDescent="0.25">
      <c r="D84" s="4">
        <v>77</v>
      </c>
      <c r="E84" s="2">
        <f t="shared" ca="1" si="25"/>
        <v>847</v>
      </c>
      <c r="F84" s="5">
        <f t="shared" ca="1" si="30"/>
        <v>1.1732500000000066</v>
      </c>
      <c r="G84" s="2">
        <f t="shared" ca="1" si="31"/>
        <v>993.74275000000557</v>
      </c>
      <c r="H84" s="6">
        <f t="shared" ca="1" si="26"/>
        <v>151</v>
      </c>
      <c r="I84" s="5">
        <f t="shared" ca="1" si="32"/>
        <v>0.16583333333333139</v>
      </c>
      <c r="J84" s="13">
        <f t="shared" ca="1" si="33"/>
        <v>25</v>
      </c>
      <c r="K84" s="2">
        <f t="shared" ca="1" si="34"/>
        <v>24843.56875000014</v>
      </c>
      <c r="L84" s="11">
        <f t="shared" ca="1" si="41"/>
        <v>5410756.3150000153</v>
      </c>
      <c r="M84" s="2">
        <f t="shared" ca="1" si="35"/>
        <v>8397.1262375000479</v>
      </c>
      <c r="N84" s="2">
        <f t="shared" ca="1" si="36"/>
        <v>2468.7137500000281</v>
      </c>
      <c r="O84" s="16">
        <f t="shared" ca="1" si="37"/>
        <v>1476.2908225000167</v>
      </c>
      <c r="P84" s="11">
        <f t="shared" ca="1" si="42"/>
        <v>287190.25527400186</v>
      </c>
      <c r="Q84" s="2">
        <f t="shared" ca="1" si="43"/>
        <v>10865.839987500076</v>
      </c>
      <c r="R84" s="11">
        <f t="shared" ca="1" si="38"/>
        <v>2309086.8974700077</v>
      </c>
      <c r="S84" s="2"/>
      <c r="W84" s="5">
        <f t="shared" ca="1" si="39"/>
        <v>1.1283333333333363</v>
      </c>
      <c r="Y84" s="12">
        <f t="shared" ca="1" si="44"/>
        <v>-71000</v>
      </c>
      <c r="Z84" s="12">
        <f t="shared" ca="1" si="45"/>
        <v>-187001.10296156254</v>
      </c>
      <c r="AA84" s="2">
        <f t="shared" ca="1" si="46"/>
        <v>2051085.7945084451</v>
      </c>
      <c r="AB84" s="2">
        <f t="shared" ca="1" si="40"/>
        <v>2051085.7945084451</v>
      </c>
    </row>
    <row r="85" spans="4:28" x14ac:dyDescent="0.25">
      <c r="D85" s="4">
        <v>78</v>
      </c>
      <c r="E85" s="2">
        <f t="shared" ref="E85:E127" ca="1" si="47">E84</f>
        <v>847</v>
      </c>
      <c r="F85" s="5">
        <f t="shared" ca="1" si="30"/>
        <v>1.1755000000000067</v>
      </c>
      <c r="G85" s="2">
        <f t="shared" ca="1" si="31"/>
        <v>995.64850000000558</v>
      </c>
      <c r="H85" s="6">
        <f t="shared" ref="H85:H127" ca="1" si="48">H84</f>
        <v>151</v>
      </c>
      <c r="I85" s="5">
        <f t="shared" ca="1" si="32"/>
        <v>0.15499999999999806</v>
      </c>
      <c r="J85" s="13">
        <f t="shared" ca="1" si="33"/>
        <v>23</v>
      </c>
      <c r="K85" s="2">
        <f t="shared" ca="1" si="34"/>
        <v>22899.91550000013</v>
      </c>
      <c r="L85" s="11">
        <f t="shared" ca="1" si="41"/>
        <v>5433656.2305000154</v>
      </c>
      <c r="M85" s="2">
        <f t="shared" ca="1" si="35"/>
        <v>7740.1714390000443</v>
      </c>
      <c r="N85" s="2">
        <f t="shared" ca="1" si="36"/>
        <v>2279.9831000000263</v>
      </c>
      <c r="O85" s="16">
        <f t="shared" ca="1" si="37"/>
        <v>1363.4298938000156</v>
      </c>
      <c r="P85" s="11">
        <f t="shared" ca="1" si="42"/>
        <v>288553.68516780186</v>
      </c>
      <c r="Q85" s="2">
        <f t="shared" ca="1" si="43"/>
        <v>10020.15453900007</v>
      </c>
      <c r="R85" s="11">
        <f t="shared" ca="1" si="38"/>
        <v>2319107.0520090079</v>
      </c>
      <c r="S85" s="2"/>
      <c r="W85" s="5">
        <f t="shared" ca="1" si="39"/>
        <v>1.130000000000003</v>
      </c>
      <c r="Y85" s="12">
        <f t="shared" ca="1" si="44"/>
        <v>-71000</v>
      </c>
      <c r="Z85" s="12">
        <f t="shared" ca="1" si="45"/>
        <v>-187001.10296156254</v>
      </c>
      <c r="AA85" s="2">
        <f t="shared" ca="1" si="46"/>
        <v>2061105.9490474453</v>
      </c>
      <c r="AB85" s="2">
        <f t="shared" ca="1" si="40"/>
        <v>2061105.9490474453</v>
      </c>
    </row>
    <row r="86" spans="4:28" x14ac:dyDescent="0.25">
      <c r="D86" s="4">
        <v>79</v>
      </c>
      <c r="E86" s="2">
        <f t="shared" ca="1" si="47"/>
        <v>847</v>
      </c>
      <c r="F86" s="5">
        <f t="shared" ca="1" si="30"/>
        <v>1.1777500000000067</v>
      </c>
      <c r="G86" s="2">
        <f t="shared" ca="1" si="31"/>
        <v>997.55425000000571</v>
      </c>
      <c r="H86" s="6">
        <f t="shared" ca="1" si="48"/>
        <v>151</v>
      </c>
      <c r="I86" s="5">
        <f t="shared" ca="1" si="32"/>
        <v>0.14416666666666472</v>
      </c>
      <c r="J86" s="13">
        <f t="shared" ca="1" si="33"/>
        <v>21</v>
      </c>
      <c r="K86" s="2">
        <f t="shared" ca="1" si="34"/>
        <v>20948.63925000012</v>
      </c>
      <c r="L86" s="11">
        <f t="shared" ca="1" si="41"/>
        <v>5454604.8697500154</v>
      </c>
      <c r="M86" s="2">
        <f t="shared" ca="1" si="35"/>
        <v>7080.640066500041</v>
      </c>
      <c r="N86" s="2">
        <f t="shared" ca="1" si="36"/>
        <v>2089.7278500000243</v>
      </c>
      <c r="O86" s="16">
        <f t="shared" ca="1" si="37"/>
        <v>1249.6572543000143</v>
      </c>
      <c r="P86" s="11">
        <f t="shared" ca="1" si="42"/>
        <v>289803.34242210188</v>
      </c>
      <c r="Q86" s="2">
        <f t="shared" ca="1" si="43"/>
        <v>9170.3679165000649</v>
      </c>
      <c r="R86" s="11">
        <f t="shared" ca="1" si="38"/>
        <v>2328277.4199255081</v>
      </c>
      <c r="S86" s="2"/>
      <c r="W86" s="5">
        <f t="shared" ca="1" si="39"/>
        <v>1.1316666666666697</v>
      </c>
      <c r="Y86" s="12">
        <f t="shared" ca="1" si="44"/>
        <v>-71000</v>
      </c>
      <c r="Z86" s="12">
        <f t="shared" ca="1" si="45"/>
        <v>-187001.10296156254</v>
      </c>
      <c r="AA86" s="2">
        <f t="shared" ca="1" si="46"/>
        <v>2070276.3169639455</v>
      </c>
      <c r="AB86" s="2">
        <f t="shared" ca="1" si="40"/>
        <v>2070276.3169639455</v>
      </c>
    </row>
    <row r="87" spans="4:28" x14ac:dyDescent="0.25">
      <c r="D87" s="4">
        <v>80</v>
      </c>
      <c r="E87" s="2">
        <f t="shared" ca="1" si="47"/>
        <v>847</v>
      </c>
      <c r="F87" s="5">
        <f t="shared" ca="1" si="30"/>
        <v>1.1800000000000068</v>
      </c>
      <c r="G87" s="2">
        <f t="shared" ca="1" si="31"/>
        <v>999.46000000000572</v>
      </c>
      <c r="H87" s="6">
        <f t="shared" ca="1" si="48"/>
        <v>151</v>
      </c>
      <c r="I87" s="5">
        <f t="shared" ca="1" si="32"/>
        <v>0.13333333333333139</v>
      </c>
      <c r="J87" s="13">
        <f t="shared" ca="1" si="33"/>
        <v>20</v>
      </c>
      <c r="K87" s="2">
        <f t="shared" ca="1" si="34"/>
        <v>19989.200000000114</v>
      </c>
      <c r="L87" s="11">
        <f t="shared" ca="1" si="41"/>
        <v>5474594.0697500156</v>
      </c>
      <c r="M87" s="2">
        <f t="shared" ca="1" si="35"/>
        <v>6756.3496000000387</v>
      </c>
      <c r="N87" s="2">
        <f t="shared" ca="1" si="36"/>
        <v>1997.8400000000229</v>
      </c>
      <c r="O87" s="16">
        <f t="shared" ca="1" si="37"/>
        <v>1194.7083200000136</v>
      </c>
      <c r="P87" s="11">
        <f t="shared" ca="1" si="42"/>
        <v>290998.05074210191</v>
      </c>
      <c r="Q87" s="2">
        <f t="shared" ca="1" si="43"/>
        <v>8754.1896000000615</v>
      </c>
      <c r="R87" s="11">
        <f t="shared" ca="1" si="38"/>
        <v>2337031.6095255082</v>
      </c>
      <c r="S87" s="2"/>
      <c r="W87" s="5">
        <f t="shared" ca="1" si="39"/>
        <v>1.1333333333333364</v>
      </c>
      <c r="Y87" s="12">
        <f t="shared" ca="1" si="44"/>
        <v>-71000</v>
      </c>
      <c r="Z87" s="12">
        <f t="shared" ca="1" si="45"/>
        <v>-187001.10296156254</v>
      </c>
      <c r="AA87" s="2">
        <f t="shared" ca="1" si="46"/>
        <v>2079030.5065639457</v>
      </c>
      <c r="AB87" s="2">
        <f t="shared" ca="1" si="40"/>
        <v>2079030.5065639457</v>
      </c>
    </row>
    <row r="88" spans="4:28" x14ac:dyDescent="0.25">
      <c r="D88" s="4">
        <v>81</v>
      </c>
      <c r="E88" s="2">
        <f t="shared" ca="1" si="47"/>
        <v>847</v>
      </c>
      <c r="F88" s="5">
        <f t="shared" ca="1" si="30"/>
        <v>1.1822500000000069</v>
      </c>
      <c r="G88" s="2">
        <f t="shared" ca="1" si="31"/>
        <v>1001.3657500000058</v>
      </c>
      <c r="H88" s="6">
        <f t="shared" ca="1" si="48"/>
        <v>151</v>
      </c>
      <c r="I88" s="5">
        <f t="shared" ca="1" si="32"/>
        <v>0.12249999999999805</v>
      </c>
      <c r="J88" s="13">
        <f t="shared" ca="1" si="33"/>
        <v>18</v>
      </c>
      <c r="K88" s="2">
        <f t="shared" ca="1" si="34"/>
        <v>18024.583500000106</v>
      </c>
      <c r="L88" s="11">
        <f t="shared" ca="1" si="41"/>
        <v>5492618.6532500153</v>
      </c>
      <c r="M88" s="2">
        <f t="shared" ca="1" si="35"/>
        <v>6092.3092230000366</v>
      </c>
      <c r="N88" s="2">
        <f t="shared" ca="1" si="36"/>
        <v>1804.9167000000214</v>
      </c>
      <c r="O88" s="16">
        <f t="shared" ca="1" si="37"/>
        <v>1079.3401866000127</v>
      </c>
      <c r="P88" s="11">
        <f t="shared" ca="1" si="42"/>
        <v>292077.39092870191</v>
      </c>
      <c r="Q88" s="2">
        <f t="shared" ca="1" si="43"/>
        <v>7897.2259230000582</v>
      </c>
      <c r="R88" s="11">
        <f t="shared" ca="1" si="38"/>
        <v>2344928.8354485082</v>
      </c>
      <c r="S88" s="2"/>
      <c r="W88" s="5">
        <f t="shared" ca="1" si="39"/>
        <v>1.1350000000000031</v>
      </c>
      <c r="Y88" s="12">
        <f t="shared" ca="1" si="44"/>
        <v>-71000</v>
      </c>
      <c r="Z88" s="12">
        <f t="shared" ca="1" si="45"/>
        <v>-187001.10296156254</v>
      </c>
      <c r="AA88" s="2">
        <f t="shared" ca="1" si="46"/>
        <v>2086927.7324869456</v>
      </c>
      <c r="AB88" s="2">
        <f t="shared" ca="1" si="40"/>
        <v>2086927.7324869456</v>
      </c>
    </row>
    <row r="89" spans="4:28" x14ac:dyDescent="0.25">
      <c r="D89" s="4">
        <v>82</v>
      </c>
      <c r="E89" s="2">
        <f t="shared" ca="1" si="47"/>
        <v>847</v>
      </c>
      <c r="F89" s="5">
        <f t="shared" ca="1" si="30"/>
        <v>1.184500000000007</v>
      </c>
      <c r="G89" s="2">
        <f t="shared" ca="1" si="31"/>
        <v>1003.271500000006</v>
      </c>
      <c r="H89" s="6">
        <f t="shared" ca="1" si="48"/>
        <v>151</v>
      </c>
      <c r="I89" s="5">
        <f t="shared" ca="1" si="32"/>
        <v>0.11166666666666472</v>
      </c>
      <c r="J89" s="13">
        <f t="shared" ca="1" si="33"/>
        <v>16</v>
      </c>
      <c r="K89" s="2">
        <f t="shared" ca="1" si="34"/>
        <v>16052.344000000096</v>
      </c>
      <c r="L89" s="11">
        <f t="shared" ca="1" si="41"/>
        <v>5508670.9972500158</v>
      </c>
      <c r="M89" s="2">
        <f t="shared" ca="1" si="35"/>
        <v>5425.692272000033</v>
      </c>
      <c r="N89" s="2">
        <f t="shared" ca="1" si="36"/>
        <v>1610.4688000000192</v>
      </c>
      <c r="O89" s="16">
        <f t="shared" ca="1" si="37"/>
        <v>963.06034240001145</v>
      </c>
      <c r="P89" s="11">
        <f t="shared" ca="1" si="42"/>
        <v>293040.45127110189</v>
      </c>
      <c r="Q89" s="2">
        <f t="shared" ca="1" si="43"/>
        <v>7036.1610720000517</v>
      </c>
      <c r="R89" s="11">
        <f t="shared" ca="1" si="38"/>
        <v>2351964.9965205081</v>
      </c>
      <c r="S89" s="2"/>
      <c r="W89" s="5">
        <f t="shared" ca="1" si="39"/>
        <v>1.1366666666666698</v>
      </c>
      <c r="Y89" s="12">
        <f t="shared" ca="1" si="44"/>
        <v>-71000</v>
      </c>
      <c r="Z89" s="12">
        <f t="shared" ca="1" si="45"/>
        <v>-187001.10296156254</v>
      </c>
      <c r="AA89" s="2">
        <f t="shared" ca="1" si="46"/>
        <v>2093963.8935589455</v>
      </c>
      <c r="AB89" s="2">
        <f t="shared" ca="1" si="40"/>
        <v>2093963.8935589455</v>
      </c>
    </row>
    <row r="90" spans="4:28" x14ac:dyDescent="0.25">
      <c r="D90" s="4">
        <v>83</v>
      </c>
      <c r="E90" s="2">
        <f t="shared" ca="1" si="47"/>
        <v>847</v>
      </c>
      <c r="F90" s="5">
        <f t="shared" ca="1" si="30"/>
        <v>1.1867500000000071</v>
      </c>
      <c r="G90" s="2">
        <f t="shared" ca="1" si="31"/>
        <v>1005.177250000006</v>
      </c>
      <c r="H90" s="6">
        <f t="shared" ca="1" si="48"/>
        <v>151</v>
      </c>
      <c r="I90" s="5">
        <f t="shared" ca="1" si="32"/>
        <v>0.10083333333333139</v>
      </c>
      <c r="J90" s="13">
        <f t="shared" ca="1" si="33"/>
        <v>15</v>
      </c>
      <c r="K90" s="2">
        <f t="shared" ca="1" si="34"/>
        <v>15077.65875000009</v>
      </c>
      <c r="L90" s="11">
        <f t="shared" ca="1" si="41"/>
        <v>5523748.6560000163</v>
      </c>
      <c r="M90" s="2">
        <f t="shared" ca="1" si="35"/>
        <v>5096.2486575000303</v>
      </c>
      <c r="N90" s="2">
        <f t="shared" ca="1" si="36"/>
        <v>1515.5317500000181</v>
      </c>
      <c r="O90" s="16">
        <f t="shared" ca="1" si="37"/>
        <v>906.28798650001067</v>
      </c>
      <c r="P90" s="11">
        <f t="shared" ca="1" si="42"/>
        <v>293946.7392576019</v>
      </c>
      <c r="Q90" s="2">
        <f t="shared" ca="1" si="43"/>
        <v>6611.7804075000486</v>
      </c>
      <c r="R90" s="11">
        <f t="shared" ca="1" si="38"/>
        <v>2358576.7769280081</v>
      </c>
      <c r="S90" s="2"/>
      <c r="W90" s="5">
        <f t="shared" ca="1" si="39"/>
        <v>1.1383333333333365</v>
      </c>
      <c r="Y90" s="12">
        <f t="shared" ca="1" si="44"/>
        <v>-71000</v>
      </c>
      <c r="Z90" s="12">
        <f t="shared" ca="1" si="45"/>
        <v>-187001.10296156254</v>
      </c>
      <c r="AA90" s="2">
        <f t="shared" ca="1" si="46"/>
        <v>2100575.6739664455</v>
      </c>
      <c r="AB90" s="2">
        <f t="shared" ca="1" si="40"/>
        <v>2100575.6739664455</v>
      </c>
    </row>
    <row r="91" spans="4:28" x14ac:dyDescent="0.25">
      <c r="D91" s="4">
        <v>84</v>
      </c>
      <c r="E91" s="2">
        <f t="shared" ca="1" si="47"/>
        <v>847</v>
      </c>
      <c r="F91" s="5">
        <f t="shared" ca="1" si="30"/>
        <v>1.1890000000000072</v>
      </c>
      <c r="G91" s="2">
        <f t="shared" ca="1" si="31"/>
        <v>1007.0830000000061</v>
      </c>
      <c r="H91" s="6">
        <f t="shared" ca="1" si="48"/>
        <v>151</v>
      </c>
      <c r="I91" s="5">
        <f t="shared" ca="1" si="32"/>
        <v>8.9999999999998054E-2</v>
      </c>
      <c r="J91" s="13">
        <f t="shared" ca="1" si="33"/>
        <v>13</v>
      </c>
      <c r="K91" s="2">
        <f t="shared" ca="1" si="34"/>
        <v>13092.07900000008</v>
      </c>
      <c r="L91" s="11">
        <f t="shared" ca="1" si="41"/>
        <v>5536840.7350000162</v>
      </c>
      <c r="M91" s="2">
        <f t="shared" ca="1" si="35"/>
        <v>4425.1227020000269</v>
      </c>
      <c r="N91" s="2">
        <f t="shared" ca="1" si="36"/>
        <v>1318.4158000000161</v>
      </c>
      <c r="O91" s="16">
        <f t="shared" ca="1" si="37"/>
        <v>788.41264840000952</v>
      </c>
      <c r="P91" s="11">
        <f t="shared" ca="1" si="42"/>
        <v>294735.15190600191</v>
      </c>
      <c r="Q91" s="2">
        <f t="shared" ca="1" si="43"/>
        <v>5743.5385020000431</v>
      </c>
      <c r="R91" s="11">
        <f t="shared" ca="1" si="38"/>
        <v>2364320.3154300083</v>
      </c>
      <c r="S91" s="2"/>
      <c r="W91" s="5">
        <f t="shared" ca="1" si="39"/>
        <v>1.1400000000000032</v>
      </c>
      <c r="Y91" s="12">
        <f t="shared" ca="1" si="44"/>
        <v>-71000</v>
      </c>
      <c r="Z91" s="12">
        <f t="shared" ca="1" si="45"/>
        <v>-187001.10296156254</v>
      </c>
      <c r="AA91" s="2">
        <f t="shared" ca="1" si="46"/>
        <v>2106319.2124684458</v>
      </c>
      <c r="AB91" s="2">
        <f t="shared" ca="1" si="40"/>
        <v>2106319.2124684458</v>
      </c>
    </row>
    <row r="92" spans="4:28" x14ac:dyDescent="0.25">
      <c r="D92" s="4">
        <v>85</v>
      </c>
      <c r="E92" s="2">
        <f t="shared" ca="1" si="47"/>
        <v>847</v>
      </c>
      <c r="F92" s="5">
        <f t="shared" ca="1" si="30"/>
        <v>1.1912500000000072</v>
      </c>
      <c r="G92" s="2">
        <f t="shared" ca="1" si="31"/>
        <v>1008.9887500000061</v>
      </c>
      <c r="H92" s="6">
        <f t="shared" ca="1" si="48"/>
        <v>151</v>
      </c>
      <c r="I92" s="5">
        <f t="shared" ca="1" si="32"/>
        <v>7.916666666666472E-2</v>
      </c>
      <c r="J92" s="13">
        <f t="shared" ca="1" si="33"/>
        <v>11</v>
      </c>
      <c r="K92" s="2">
        <f t="shared" ca="1" si="34"/>
        <v>11098.876250000067</v>
      </c>
      <c r="L92" s="11">
        <f t="shared" ca="1" si="41"/>
        <v>5547939.6112500159</v>
      </c>
      <c r="M92" s="2">
        <f t="shared" ca="1" si="35"/>
        <v>3751.420172500023</v>
      </c>
      <c r="N92" s="2">
        <f t="shared" ca="1" si="36"/>
        <v>1119.7752500000133</v>
      </c>
      <c r="O92" s="16">
        <f t="shared" ca="1" si="37"/>
        <v>669.62559950000798</v>
      </c>
      <c r="P92" s="11">
        <f t="shared" ca="1" si="42"/>
        <v>295404.77750550193</v>
      </c>
      <c r="Q92" s="2">
        <f t="shared" ca="1" si="43"/>
        <v>4871.1954225000363</v>
      </c>
      <c r="R92" s="11">
        <f t="shared" ca="1" si="38"/>
        <v>2369191.5108525082</v>
      </c>
      <c r="S92" s="2"/>
      <c r="W92" s="5">
        <f t="shared" ca="1" si="39"/>
        <v>1.1416666666666699</v>
      </c>
      <c r="Y92" s="12">
        <f t="shared" ca="1" si="44"/>
        <v>-71000</v>
      </c>
      <c r="Z92" s="12">
        <f t="shared" ca="1" si="45"/>
        <v>-187001.10296156254</v>
      </c>
      <c r="AA92" s="2">
        <f t="shared" ca="1" si="46"/>
        <v>2111190.4078909457</v>
      </c>
      <c r="AB92" s="2">
        <f t="shared" ca="1" si="40"/>
        <v>2111190.4078909457</v>
      </c>
    </row>
    <row r="93" spans="4:28" x14ac:dyDescent="0.25">
      <c r="D93" s="4">
        <v>86</v>
      </c>
      <c r="E93" s="2">
        <f t="shared" ca="1" si="47"/>
        <v>847</v>
      </c>
      <c r="F93" s="5">
        <f t="shared" ca="1" si="30"/>
        <v>1.1935000000000073</v>
      </c>
      <c r="G93" s="2">
        <f t="shared" ca="1" si="31"/>
        <v>1010.8945000000062</v>
      </c>
      <c r="H93" s="6">
        <f t="shared" ca="1" si="48"/>
        <v>151</v>
      </c>
      <c r="I93" s="5">
        <f t="shared" ca="1" si="32"/>
        <v>6.8333333333331386E-2</v>
      </c>
      <c r="J93" s="13">
        <f t="shared" ca="1" si="33"/>
        <v>10</v>
      </c>
      <c r="K93" s="2">
        <f t="shared" ca="1" si="34"/>
        <v>10108.945000000062</v>
      </c>
      <c r="L93" s="11">
        <f t="shared" ca="1" si="41"/>
        <v>5558048.5562500162</v>
      </c>
      <c r="M93" s="2">
        <f t="shared" ca="1" si="35"/>
        <v>3416.8234100000209</v>
      </c>
      <c r="N93" s="2">
        <f t="shared" ca="1" si="36"/>
        <v>1021.7890000000124</v>
      </c>
      <c r="O93" s="16">
        <f t="shared" ca="1" si="37"/>
        <v>611.02982200000736</v>
      </c>
      <c r="P93" s="11">
        <f t="shared" ca="1" si="42"/>
        <v>296015.80732750194</v>
      </c>
      <c r="Q93" s="2">
        <f t="shared" ca="1" si="43"/>
        <v>4438.6124100000334</v>
      </c>
      <c r="R93" s="11">
        <f t="shared" ca="1" si="38"/>
        <v>2373630.1232625083</v>
      </c>
      <c r="S93" s="2"/>
      <c r="W93" s="5">
        <f t="shared" ca="1" si="39"/>
        <v>1.1433333333333366</v>
      </c>
      <c r="Y93" s="12">
        <f t="shared" ca="1" si="44"/>
        <v>-71000</v>
      </c>
      <c r="Z93" s="12">
        <f t="shared" ca="1" si="45"/>
        <v>-187001.10296156254</v>
      </c>
      <c r="AA93" s="2">
        <f t="shared" ca="1" si="46"/>
        <v>2115629.0203009457</v>
      </c>
      <c r="AB93" s="2">
        <f t="shared" ca="1" si="40"/>
        <v>2115629.0203009457</v>
      </c>
    </row>
    <row r="94" spans="4:28" x14ac:dyDescent="0.25">
      <c r="D94" s="4">
        <v>87</v>
      </c>
      <c r="E94" s="2">
        <f t="shared" ca="1" si="47"/>
        <v>847</v>
      </c>
      <c r="F94" s="5">
        <f t="shared" ca="1" si="30"/>
        <v>1.1957500000000074</v>
      </c>
      <c r="G94" s="2">
        <f t="shared" ca="1" si="31"/>
        <v>1012.8002500000063</v>
      </c>
      <c r="H94" s="6">
        <f t="shared" ca="1" si="48"/>
        <v>151</v>
      </c>
      <c r="I94" s="5">
        <f t="shared" ca="1" si="32"/>
        <v>5.7499999999998053E-2</v>
      </c>
      <c r="J94" s="13">
        <f t="shared" ca="1" si="33"/>
        <v>8</v>
      </c>
      <c r="K94" s="2">
        <f t="shared" ca="1" si="34"/>
        <v>8102.4020000000501</v>
      </c>
      <c r="L94" s="11">
        <f t="shared" ca="1" si="41"/>
        <v>5566150.958250016</v>
      </c>
      <c r="M94" s="2">
        <f t="shared" ca="1" si="35"/>
        <v>2738.6118760000172</v>
      </c>
      <c r="N94" s="2">
        <f t="shared" ca="1" si="36"/>
        <v>820.48040000001004</v>
      </c>
      <c r="O94" s="16">
        <f t="shared" ca="1" si="37"/>
        <v>490.64727920000598</v>
      </c>
      <c r="P94" s="11">
        <f t="shared" ca="1" si="42"/>
        <v>296506.45460670197</v>
      </c>
      <c r="Q94" s="2">
        <f t="shared" ca="1" si="43"/>
        <v>3559.0922760000271</v>
      </c>
      <c r="R94" s="11">
        <f t="shared" ca="1" si="38"/>
        <v>2377189.2155385083</v>
      </c>
      <c r="S94" s="2"/>
      <c r="W94" s="5">
        <f t="shared" ca="1" si="39"/>
        <v>1.1450000000000033</v>
      </c>
      <c r="Y94" s="12">
        <f t="shared" ca="1" si="44"/>
        <v>-71000</v>
      </c>
      <c r="Z94" s="12">
        <f t="shared" ca="1" si="45"/>
        <v>-187001.10296156254</v>
      </c>
      <c r="AA94" s="2">
        <f t="shared" ca="1" si="46"/>
        <v>2119188.1125769457</v>
      </c>
      <c r="AB94" s="2">
        <f t="shared" ca="1" si="40"/>
        <v>2119188.1125769457</v>
      </c>
    </row>
    <row r="95" spans="4:28" x14ac:dyDescent="0.25">
      <c r="D95" s="4">
        <v>88</v>
      </c>
      <c r="E95" s="2">
        <f t="shared" ca="1" si="47"/>
        <v>847</v>
      </c>
      <c r="F95" s="5">
        <f t="shared" ca="1" si="30"/>
        <v>1.1980000000000075</v>
      </c>
      <c r="G95" s="2">
        <f t="shared" ca="1" si="31"/>
        <v>1014.7060000000064</v>
      </c>
      <c r="H95" s="6">
        <f t="shared" ca="1" si="48"/>
        <v>151</v>
      </c>
      <c r="I95" s="5">
        <f t="shared" ca="1" si="32"/>
        <v>4.6666666666664719E-2</v>
      </c>
      <c r="J95" s="13">
        <f t="shared" ca="1" si="33"/>
        <v>7</v>
      </c>
      <c r="K95" s="2">
        <f t="shared" ca="1" si="34"/>
        <v>7102.9420000000446</v>
      </c>
      <c r="L95" s="11">
        <f t="shared" ca="1" si="41"/>
        <v>5573253.9002500158</v>
      </c>
      <c r="M95" s="2">
        <f t="shared" ca="1" si="35"/>
        <v>2400.7943960000152</v>
      </c>
      <c r="N95" s="2">
        <f t="shared" ca="1" si="36"/>
        <v>720.58840000000896</v>
      </c>
      <c r="O95" s="16">
        <f t="shared" ca="1" si="37"/>
        <v>430.91186320000531</v>
      </c>
      <c r="P95" s="11">
        <f t="shared" ca="1" si="42"/>
        <v>296937.36646990199</v>
      </c>
      <c r="Q95" s="2">
        <f t="shared" ca="1" si="43"/>
        <v>3121.3827960000244</v>
      </c>
      <c r="R95" s="11">
        <f t="shared" ca="1" si="38"/>
        <v>2380310.5983345085</v>
      </c>
      <c r="S95" s="2"/>
      <c r="W95" s="5">
        <f t="shared" ca="1" si="39"/>
        <v>1.1466666666666701</v>
      </c>
      <c r="Y95" s="12">
        <f t="shared" ca="1" si="44"/>
        <v>-71000</v>
      </c>
      <c r="Z95" s="12">
        <f t="shared" ca="1" si="45"/>
        <v>-187001.10296156254</v>
      </c>
      <c r="AA95" s="2">
        <f t="shared" ca="1" si="46"/>
        <v>2122309.4953729459</v>
      </c>
      <c r="AB95" s="2">
        <f t="shared" ca="1" si="40"/>
        <v>2122309.4953729459</v>
      </c>
    </row>
    <row r="96" spans="4:28" x14ac:dyDescent="0.25">
      <c r="D96" s="4">
        <v>89</v>
      </c>
      <c r="E96" s="2">
        <f t="shared" ca="1" si="47"/>
        <v>847</v>
      </c>
      <c r="F96" s="5">
        <f t="shared" ca="1" si="30"/>
        <v>1.2002500000000076</v>
      </c>
      <c r="G96" s="2">
        <f t="shared" ca="1" si="31"/>
        <v>1016.6117500000064</v>
      </c>
      <c r="H96" s="6">
        <f t="shared" ca="1" si="48"/>
        <v>151</v>
      </c>
      <c r="I96" s="5">
        <f t="shared" ca="1" si="32"/>
        <v>3.5833333333331385E-2</v>
      </c>
      <c r="J96" s="13">
        <f t="shared" ca="1" si="33"/>
        <v>5</v>
      </c>
      <c r="K96" s="2">
        <f t="shared" ca="1" si="34"/>
        <v>5083.058750000032</v>
      </c>
      <c r="L96" s="11">
        <f t="shared" ca="1" si="41"/>
        <v>5578336.9590000156</v>
      </c>
      <c r="M96" s="2">
        <f t="shared" ca="1" si="35"/>
        <v>1718.0738575000109</v>
      </c>
      <c r="N96" s="2">
        <f t="shared" ca="1" si="36"/>
        <v>516.6117500000064</v>
      </c>
      <c r="O96" s="16">
        <f t="shared" ca="1" si="37"/>
        <v>308.93382650000382</v>
      </c>
      <c r="P96" s="11">
        <f t="shared" ca="1" si="42"/>
        <v>297246.30029640201</v>
      </c>
      <c r="Q96" s="2">
        <f t="shared" ca="1" si="43"/>
        <v>2234.6856075000173</v>
      </c>
      <c r="R96" s="11">
        <f t="shared" ca="1" si="38"/>
        <v>2382545.2839420084</v>
      </c>
      <c r="S96" s="2"/>
      <c r="W96" s="5">
        <f t="shared" ca="1" si="39"/>
        <v>1.1483333333333368</v>
      </c>
      <c r="Y96" s="12">
        <f t="shared" ca="1" si="44"/>
        <v>-71000</v>
      </c>
      <c r="Z96" s="12">
        <f t="shared" ca="1" si="45"/>
        <v>-187001.10296156254</v>
      </c>
      <c r="AA96" s="2">
        <f t="shared" ca="1" si="46"/>
        <v>2124544.1809804458</v>
      </c>
      <c r="AB96" s="2">
        <f t="shared" ca="1" si="40"/>
        <v>2124544.1809804458</v>
      </c>
    </row>
    <row r="97" spans="4:28" x14ac:dyDescent="0.25">
      <c r="D97" s="4">
        <v>90</v>
      </c>
      <c r="E97" s="2">
        <f t="shared" ca="1" si="47"/>
        <v>847</v>
      </c>
      <c r="F97" s="5">
        <f t="shared" ca="1" si="30"/>
        <v>1.2025000000000077</v>
      </c>
      <c r="G97" s="2">
        <f t="shared" ca="1" si="31"/>
        <v>1018.5175000000065</v>
      </c>
      <c r="H97" s="6">
        <f t="shared" ca="1" si="48"/>
        <v>151</v>
      </c>
      <c r="I97" s="5">
        <f t="shared" ca="1" si="32"/>
        <v>2.4999999999998052E-2</v>
      </c>
      <c r="J97" s="13">
        <f t="shared" ca="1" si="33"/>
        <v>3</v>
      </c>
      <c r="K97" s="2">
        <f t="shared" ca="1" si="34"/>
        <v>3055.5525000000198</v>
      </c>
      <c r="L97" s="11">
        <f t="shared" ca="1" si="41"/>
        <v>5581392.5115000159</v>
      </c>
      <c r="M97" s="2">
        <f t="shared" ca="1" si="35"/>
        <v>1032.7767450000067</v>
      </c>
      <c r="N97" s="2">
        <f t="shared" ca="1" si="36"/>
        <v>311.11050000000398</v>
      </c>
      <c r="O97" s="16">
        <f t="shared" ca="1" si="37"/>
        <v>186.04407900000237</v>
      </c>
      <c r="P97" s="11">
        <f t="shared" ca="1" si="42"/>
        <v>297432.34437540203</v>
      </c>
      <c r="Q97" s="2">
        <f t="shared" ca="1" si="43"/>
        <v>1343.8872450000108</v>
      </c>
      <c r="R97" s="11">
        <f t="shared" ca="1" si="38"/>
        <v>2383889.1711870083</v>
      </c>
      <c r="S97" s="2"/>
      <c r="W97" s="5">
        <f t="shared" ca="1" si="39"/>
        <v>1.1500000000000035</v>
      </c>
      <c r="Y97" s="12">
        <f t="shared" ca="1" si="44"/>
        <v>-71000</v>
      </c>
      <c r="Z97" s="12">
        <f t="shared" ca="1" si="45"/>
        <v>-187001.10296156254</v>
      </c>
      <c r="AA97" s="2">
        <f t="shared" ca="1" si="46"/>
        <v>2125888.0682254457</v>
      </c>
      <c r="AB97" s="2">
        <f t="shared" ca="1" si="40"/>
        <v>2125888.0682254457</v>
      </c>
    </row>
    <row r="98" spans="4:28" x14ac:dyDescent="0.25">
      <c r="D98" s="4">
        <v>91</v>
      </c>
      <c r="E98" s="2">
        <f t="shared" ca="1" si="47"/>
        <v>847</v>
      </c>
      <c r="F98" s="5">
        <f t="shared" ca="1" si="30"/>
        <v>1.2047500000000078</v>
      </c>
      <c r="G98" s="2">
        <f t="shared" ca="1" si="31"/>
        <v>1020.4232500000065</v>
      </c>
      <c r="H98" s="6">
        <f t="shared" ca="1" si="48"/>
        <v>151</v>
      </c>
      <c r="I98" s="5">
        <f t="shared" ca="1" si="32"/>
        <v>1.4166666666664718E-2</v>
      </c>
      <c r="J98" s="13">
        <f t="shared" ca="1" si="33"/>
        <v>2</v>
      </c>
      <c r="K98" s="2">
        <f t="shared" ca="1" si="34"/>
        <v>2040.8465000000131</v>
      </c>
      <c r="L98" s="11">
        <f t="shared" ca="1" si="41"/>
        <v>5583433.3580000158</v>
      </c>
      <c r="M98" s="2">
        <f t="shared" ca="1" si="35"/>
        <v>689.80611700000441</v>
      </c>
      <c r="N98" s="2">
        <f t="shared" ca="1" si="36"/>
        <v>208.16930000000264</v>
      </c>
      <c r="O98" s="16">
        <f t="shared" ca="1" si="37"/>
        <v>124.48524140000156</v>
      </c>
      <c r="P98" s="11">
        <f t="shared" ca="1" si="42"/>
        <v>297556.82961680205</v>
      </c>
      <c r="Q98" s="2">
        <f t="shared" ca="1" si="43"/>
        <v>897.97541700000704</v>
      </c>
      <c r="R98" s="11">
        <f t="shared" ca="1" si="38"/>
        <v>2384787.146604008</v>
      </c>
      <c r="S98" s="2"/>
      <c r="W98" s="5">
        <f t="shared" ca="1" si="39"/>
        <v>1.1516666666666702</v>
      </c>
      <c r="Y98" s="12">
        <f t="shared" ca="1" si="44"/>
        <v>-71000</v>
      </c>
      <c r="Z98" s="12">
        <f t="shared" ca="1" si="45"/>
        <v>-187001.10296156254</v>
      </c>
      <c r="AA98" s="2">
        <f t="shared" ca="1" si="46"/>
        <v>2126786.0436424455</v>
      </c>
      <c r="AB98" s="2">
        <f t="shared" ca="1" si="40"/>
        <v>2126786.0436424455</v>
      </c>
    </row>
    <row r="99" spans="4:28" x14ac:dyDescent="0.25">
      <c r="D99" s="4">
        <v>92</v>
      </c>
      <c r="E99" s="2">
        <f t="shared" ca="1" si="47"/>
        <v>847</v>
      </c>
      <c r="F99" s="5">
        <f t="shared" ca="1" si="30"/>
        <v>1.2070000000000078</v>
      </c>
      <c r="G99" s="2">
        <f t="shared" ca="1" si="31"/>
        <v>1022.3290000000067</v>
      </c>
      <c r="H99" s="6">
        <f t="shared" ca="1" si="48"/>
        <v>151</v>
      </c>
      <c r="I99" s="5">
        <f t="shared" ca="1" si="32"/>
        <v>3.3333333333313842E-3</v>
      </c>
      <c r="J99" s="13">
        <f t="shared" ca="1" si="33"/>
        <v>0</v>
      </c>
      <c r="K99" s="2">
        <f t="shared" ca="1" si="34"/>
        <v>0</v>
      </c>
      <c r="L99" s="11">
        <f t="shared" ca="1" si="41"/>
        <v>5583433.3580000158</v>
      </c>
      <c r="M99" s="2">
        <f t="shared" ca="1" si="35"/>
        <v>0</v>
      </c>
      <c r="N99" s="2">
        <f t="shared" ca="1" si="36"/>
        <v>0</v>
      </c>
      <c r="O99" s="16">
        <f t="shared" ca="1" si="37"/>
        <v>0</v>
      </c>
      <c r="P99" s="11">
        <f t="shared" ca="1" si="42"/>
        <v>297556.82961680205</v>
      </c>
      <c r="Q99" s="2">
        <f t="shared" ca="1" si="43"/>
        <v>0</v>
      </c>
      <c r="R99" s="11">
        <f t="shared" ca="1" si="38"/>
        <v>2384787.146604008</v>
      </c>
      <c r="S99" s="2"/>
      <c r="W99" s="5">
        <f t="shared" ca="1" si="39"/>
        <v>1.1533333333333369</v>
      </c>
      <c r="Y99" s="12">
        <f t="shared" ca="1" si="44"/>
        <v>-71000</v>
      </c>
      <c r="Z99" s="12">
        <f t="shared" ca="1" si="45"/>
        <v>-187001.10296156254</v>
      </c>
      <c r="AA99" s="2">
        <f t="shared" ca="1" si="46"/>
        <v>2126786.0436424455</v>
      </c>
      <c r="AB99" s="2">
        <f t="shared" ca="1" si="40"/>
        <v>2126786.0436424455</v>
      </c>
    </row>
    <row r="100" spans="4:28" x14ac:dyDescent="0.25">
      <c r="D100" s="4">
        <v>93</v>
      </c>
      <c r="E100" s="2">
        <f t="shared" ca="1" si="47"/>
        <v>847</v>
      </c>
      <c r="F100" s="5">
        <f t="shared" ca="1" si="30"/>
        <v>1.2092500000000079</v>
      </c>
      <c r="G100" s="2">
        <f t="shared" ca="1" si="31"/>
        <v>1024.2347500000067</v>
      </c>
      <c r="H100" s="6">
        <f t="shared" ca="1" si="48"/>
        <v>151</v>
      </c>
      <c r="I100" s="5">
        <f t="shared" ca="1" si="32"/>
        <v>-7.5000000000019496E-3</v>
      </c>
      <c r="J100" s="13">
        <f t="shared" ca="1" si="33"/>
        <v>0</v>
      </c>
      <c r="K100" s="2">
        <f t="shared" ca="1" si="34"/>
        <v>0</v>
      </c>
      <c r="L100" s="11">
        <f t="shared" ca="1" si="41"/>
        <v>5583433.3580000158</v>
      </c>
      <c r="M100" s="2">
        <f t="shared" ca="1" si="35"/>
        <v>0</v>
      </c>
      <c r="N100" s="2">
        <f t="shared" ca="1" si="36"/>
        <v>0</v>
      </c>
      <c r="O100" s="16">
        <f t="shared" ca="1" si="37"/>
        <v>0</v>
      </c>
      <c r="P100" s="11">
        <f t="shared" ca="1" si="42"/>
        <v>297556.82961680205</v>
      </c>
      <c r="Q100" s="2">
        <f t="shared" ca="1" si="43"/>
        <v>0</v>
      </c>
      <c r="R100" s="11">
        <f t="shared" ca="1" si="38"/>
        <v>2384787.146604008</v>
      </c>
      <c r="S100" s="2"/>
      <c r="W100" s="5">
        <f t="shared" ca="1" si="39"/>
        <v>1.1550000000000036</v>
      </c>
      <c r="Y100" s="12">
        <f t="shared" ca="1" si="44"/>
        <v>-71000</v>
      </c>
      <c r="Z100" s="12">
        <f t="shared" ca="1" si="45"/>
        <v>-187001.10296156254</v>
      </c>
      <c r="AA100" s="2">
        <f t="shared" ca="1" si="46"/>
        <v>2126786.0436424455</v>
      </c>
      <c r="AB100" s="2">
        <f t="shared" ca="1" si="40"/>
        <v>2126786.0436424455</v>
      </c>
    </row>
    <row r="101" spans="4:28" x14ac:dyDescent="0.25">
      <c r="D101" s="4">
        <v>94</v>
      </c>
      <c r="E101" s="2">
        <f t="shared" ca="1" si="47"/>
        <v>847</v>
      </c>
      <c r="F101" s="5">
        <f t="shared" ca="1" si="30"/>
        <v>1.211500000000008</v>
      </c>
      <c r="G101" s="2">
        <f t="shared" ca="1" si="31"/>
        <v>1026.1405000000068</v>
      </c>
      <c r="H101" s="6">
        <f t="shared" ca="1" si="48"/>
        <v>151</v>
      </c>
      <c r="I101" s="5">
        <f t="shared" ca="1" si="32"/>
        <v>-1.8333333333335283E-2</v>
      </c>
      <c r="J101" s="13">
        <f t="shared" ca="1" si="33"/>
        <v>0</v>
      </c>
      <c r="K101" s="2">
        <f t="shared" ca="1" si="34"/>
        <v>0</v>
      </c>
      <c r="L101" s="11">
        <f t="shared" ca="1" si="41"/>
        <v>5583433.3580000158</v>
      </c>
      <c r="M101" s="2">
        <f t="shared" ca="1" si="35"/>
        <v>0</v>
      </c>
      <c r="N101" s="2">
        <f t="shared" ca="1" si="36"/>
        <v>0</v>
      </c>
      <c r="O101" s="16">
        <f t="shared" ca="1" si="37"/>
        <v>0</v>
      </c>
      <c r="P101" s="11">
        <f t="shared" ca="1" si="42"/>
        <v>297556.82961680205</v>
      </c>
      <c r="Q101" s="2">
        <f t="shared" ca="1" si="43"/>
        <v>0</v>
      </c>
      <c r="R101" s="11">
        <f t="shared" ca="1" si="38"/>
        <v>2384787.146604008</v>
      </c>
      <c r="S101" s="2"/>
      <c r="W101" s="5">
        <f t="shared" ca="1" si="39"/>
        <v>1.1566666666666703</v>
      </c>
      <c r="Y101" s="12">
        <f t="shared" ca="1" si="44"/>
        <v>-71000</v>
      </c>
      <c r="Z101" s="12">
        <f t="shared" ca="1" si="45"/>
        <v>-187001.10296156254</v>
      </c>
      <c r="AA101" s="2">
        <f t="shared" ca="1" si="46"/>
        <v>2126786.0436424455</v>
      </c>
      <c r="AB101" s="2">
        <f t="shared" ca="1" si="40"/>
        <v>2126786.0436424455</v>
      </c>
    </row>
    <row r="102" spans="4:28" x14ac:dyDescent="0.25">
      <c r="D102" s="4">
        <v>95</v>
      </c>
      <c r="E102" s="2">
        <f t="shared" ca="1" si="47"/>
        <v>847</v>
      </c>
      <c r="F102" s="5">
        <f t="shared" ca="1" si="30"/>
        <v>1.2137500000000081</v>
      </c>
      <c r="G102" s="2">
        <f t="shared" ca="1" si="31"/>
        <v>1028.0462500000069</v>
      </c>
      <c r="H102" s="6">
        <f t="shared" ca="1" si="48"/>
        <v>151</v>
      </c>
      <c r="I102" s="5">
        <f t="shared" ca="1" si="32"/>
        <v>-2.9166666666668617E-2</v>
      </c>
      <c r="J102" s="13">
        <f t="shared" ca="1" si="33"/>
        <v>0</v>
      </c>
      <c r="K102" s="2">
        <f t="shared" ca="1" si="34"/>
        <v>0</v>
      </c>
      <c r="L102" s="11">
        <f t="shared" ca="1" si="41"/>
        <v>5583433.3580000158</v>
      </c>
      <c r="M102" s="2">
        <f t="shared" ca="1" si="35"/>
        <v>0</v>
      </c>
      <c r="N102" s="2">
        <f t="shared" ca="1" si="36"/>
        <v>0</v>
      </c>
      <c r="O102" s="16">
        <f t="shared" ca="1" si="37"/>
        <v>0</v>
      </c>
      <c r="P102" s="11">
        <f t="shared" ca="1" si="42"/>
        <v>297556.82961680205</v>
      </c>
      <c r="Q102" s="2">
        <f t="shared" ca="1" si="43"/>
        <v>0</v>
      </c>
      <c r="R102" s="11">
        <f t="shared" ca="1" si="38"/>
        <v>2384787.146604008</v>
      </c>
      <c r="S102" s="2"/>
      <c r="W102" s="5">
        <f t="shared" ca="1" si="39"/>
        <v>1.158333333333337</v>
      </c>
      <c r="Y102" s="12">
        <f t="shared" ca="1" si="44"/>
        <v>-71000</v>
      </c>
      <c r="Z102" s="12">
        <f t="shared" ca="1" si="45"/>
        <v>-187001.10296156254</v>
      </c>
      <c r="AA102" s="2">
        <f t="shared" ca="1" si="46"/>
        <v>2126786.0436424455</v>
      </c>
      <c r="AB102" s="2">
        <f t="shared" ca="1" si="40"/>
        <v>2126786.0436424455</v>
      </c>
    </row>
    <row r="103" spans="4:28" x14ac:dyDescent="0.25">
      <c r="D103" s="4">
        <v>96</v>
      </c>
      <c r="E103" s="2">
        <f t="shared" ca="1" si="47"/>
        <v>847</v>
      </c>
      <c r="F103" s="5">
        <f t="shared" ca="1" si="30"/>
        <v>1.2160000000000082</v>
      </c>
      <c r="G103" s="2">
        <f t="shared" ca="1" si="31"/>
        <v>1029.952000000007</v>
      </c>
      <c r="H103" s="6">
        <f t="shared" ca="1" si="48"/>
        <v>151</v>
      </c>
      <c r="I103" s="5">
        <f t="shared" ca="1" si="32"/>
        <v>-4.0000000000001951E-2</v>
      </c>
      <c r="J103" s="13">
        <f t="shared" ca="1" si="33"/>
        <v>0</v>
      </c>
      <c r="K103" s="2">
        <f t="shared" ca="1" si="34"/>
        <v>0</v>
      </c>
      <c r="L103" s="11">
        <f t="shared" ca="1" si="41"/>
        <v>5583433.3580000158</v>
      </c>
      <c r="M103" s="2">
        <f t="shared" ca="1" si="35"/>
        <v>0</v>
      </c>
      <c r="N103" s="2">
        <f t="shared" ca="1" si="36"/>
        <v>0</v>
      </c>
      <c r="O103" s="16">
        <f t="shared" ca="1" si="37"/>
        <v>0</v>
      </c>
      <c r="P103" s="11">
        <f t="shared" ca="1" si="42"/>
        <v>297556.82961680205</v>
      </c>
      <c r="Q103" s="2">
        <f t="shared" ca="1" si="43"/>
        <v>0</v>
      </c>
      <c r="R103" s="11">
        <f t="shared" ca="1" si="38"/>
        <v>2384787.146604008</v>
      </c>
      <c r="S103" s="2"/>
      <c r="W103" s="5">
        <f t="shared" ca="1" si="39"/>
        <v>1.1600000000000037</v>
      </c>
      <c r="Y103" s="12">
        <f t="shared" ca="1" si="44"/>
        <v>-71000</v>
      </c>
      <c r="Z103" s="12">
        <f t="shared" ca="1" si="45"/>
        <v>-187001.10296156254</v>
      </c>
      <c r="AA103" s="2">
        <f t="shared" ca="1" si="46"/>
        <v>2126786.0436424455</v>
      </c>
      <c r="AB103" s="2">
        <f t="shared" ca="1" si="40"/>
        <v>2126786.0436424455</v>
      </c>
    </row>
    <row r="104" spans="4:28" x14ac:dyDescent="0.25">
      <c r="D104" s="4">
        <v>97</v>
      </c>
      <c r="E104" s="2">
        <f t="shared" ca="1" si="47"/>
        <v>847</v>
      </c>
      <c r="F104" s="5">
        <f t="shared" ref="F104:F121" ca="1" si="49">F103+$B$10/12</f>
        <v>1.2182500000000083</v>
      </c>
      <c r="G104" s="2">
        <f t="shared" ca="1" si="31"/>
        <v>1031.8577500000069</v>
      </c>
      <c r="H104" s="6">
        <f t="shared" ca="1" si="48"/>
        <v>151</v>
      </c>
      <c r="I104" s="5">
        <f t="shared" ref="I104:I121" ca="1" si="50">I103-$B$12/12</f>
        <v>-5.0833333333335284E-2</v>
      </c>
      <c r="J104" s="13">
        <f t="shared" ca="1" si="33"/>
        <v>0</v>
      </c>
      <c r="K104" s="2">
        <f t="shared" ca="1" si="34"/>
        <v>0</v>
      </c>
      <c r="L104" s="11">
        <f t="shared" ca="1" si="41"/>
        <v>5583433.3580000158</v>
      </c>
      <c r="M104" s="2">
        <f t="shared" ca="1" si="35"/>
        <v>0</v>
      </c>
      <c r="N104" s="2">
        <f t="shared" ca="1" si="36"/>
        <v>0</v>
      </c>
      <c r="O104" s="16">
        <f t="shared" ca="1" si="37"/>
        <v>0</v>
      </c>
      <c r="P104" s="11">
        <f t="shared" ca="1" si="42"/>
        <v>297556.82961680205</v>
      </c>
      <c r="Q104" s="2">
        <f t="shared" ca="1" si="43"/>
        <v>0</v>
      </c>
      <c r="R104" s="11">
        <f t="shared" ca="1" si="38"/>
        <v>2384787.146604008</v>
      </c>
      <c r="S104" s="2"/>
      <c r="W104" s="5">
        <f t="shared" ca="1" si="39"/>
        <v>1.1616666666666704</v>
      </c>
      <c r="Y104" s="12">
        <f t="shared" ca="1" si="44"/>
        <v>-71000</v>
      </c>
      <c r="Z104" s="12">
        <f t="shared" ca="1" si="45"/>
        <v>-187001.10296156254</v>
      </c>
      <c r="AA104" s="2">
        <f t="shared" ca="1" si="46"/>
        <v>2126786.0436424455</v>
      </c>
      <c r="AB104" s="2">
        <f t="shared" ref="AB104:AB121" ca="1" si="51">AA104/POWER(1+$B$13/12,D104)</f>
        <v>2126786.0436424455</v>
      </c>
    </row>
    <row r="105" spans="4:28" x14ac:dyDescent="0.25">
      <c r="D105" s="4">
        <v>98</v>
      </c>
      <c r="E105" s="2">
        <f t="shared" ca="1" si="47"/>
        <v>847</v>
      </c>
      <c r="F105" s="5">
        <f t="shared" ca="1" si="49"/>
        <v>1.2205000000000084</v>
      </c>
      <c r="G105" s="2">
        <f t="shared" ca="1" si="31"/>
        <v>1033.7635000000071</v>
      </c>
      <c r="H105" s="6">
        <f t="shared" ca="1" si="48"/>
        <v>151</v>
      </c>
      <c r="I105" s="5">
        <f t="shared" ca="1" si="50"/>
        <v>-6.1666666666668618E-2</v>
      </c>
      <c r="J105" s="13">
        <f t="shared" ca="1" si="33"/>
        <v>0</v>
      </c>
      <c r="K105" s="2">
        <f t="shared" ca="1" si="34"/>
        <v>0</v>
      </c>
      <c r="L105" s="11">
        <f t="shared" ca="1" si="41"/>
        <v>5583433.3580000158</v>
      </c>
      <c r="M105" s="2">
        <f t="shared" ca="1" si="35"/>
        <v>0</v>
      </c>
      <c r="N105" s="2">
        <f t="shared" ca="1" si="36"/>
        <v>0</v>
      </c>
      <c r="O105" s="16">
        <f t="shared" ca="1" si="37"/>
        <v>0</v>
      </c>
      <c r="P105" s="11">
        <f t="shared" ca="1" si="42"/>
        <v>297556.82961680205</v>
      </c>
      <c r="Q105" s="2">
        <f t="shared" ca="1" si="43"/>
        <v>0</v>
      </c>
      <c r="R105" s="11">
        <f t="shared" ca="1" si="38"/>
        <v>2384787.146604008</v>
      </c>
      <c r="S105" s="2"/>
      <c r="W105" s="5">
        <f t="shared" ca="1" si="39"/>
        <v>1.1633333333333371</v>
      </c>
      <c r="Y105" s="12">
        <f t="shared" ca="1" si="44"/>
        <v>-71000</v>
      </c>
      <c r="Z105" s="12">
        <f t="shared" ca="1" si="45"/>
        <v>-187001.10296156254</v>
      </c>
      <c r="AA105" s="2">
        <f t="shared" ca="1" si="46"/>
        <v>2126786.0436424455</v>
      </c>
      <c r="AB105" s="2">
        <f t="shared" ca="1" si="51"/>
        <v>2126786.0436424455</v>
      </c>
    </row>
    <row r="106" spans="4:28" x14ac:dyDescent="0.25">
      <c r="D106" s="4">
        <v>99</v>
      </c>
      <c r="E106" s="2">
        <f t="shared" ca="1" si="47"/>
        <v>847</v>
      </c>
      <c r="F106" s="5">
        <f t="shared" ca="1" si="49"/>
        <v>1.2227500000000084</v>
      </c>
      <c r="G106" s="2">
        <f t="shared" ca="1" si="31"/>
        <v>1035.6692500000072</v>
      </c>
      <c r="H106" s="6">
        <f t="shared" ca="1" si="48"/>
        <v>151</v>
      </c>
      <c r="I106" s="5">
        <f t="shared" ca="1" si="50"/>
        <v>-7.2500000000001952E-2</v>
      </c>
      <c r="J106" s="13">
        <f t="shared" ca="1" si="33"/>
        <v>0</v>
      </c>
      <c r="K106" s="2">
        <f t="shared" ca="1" si="34"/>
        <v>0</v>
      </c>
      <c r="L106" s="11">
        <f t="shared" ca="1" si="41"/>
        <v>5583433.3580000158</v>
      </c>
      <c r="M106" s="2">
        <f t="shared" ca="1" si="35"/>
        <v>0</v>
      </c>
      <c r="N106" s="2">
        <f t="shared" ca="1" si="36"/>
        <v>0</v>
      </c>
      <c r="O106" s="16">
        <f t="shared" ca="1" si="37"/>
        <v>0</v>
      </c>
      <c r="P106" s="11">
        <f t="shared" ca="1" si="42"/>
        <v>297556.82961680205</v>
      </c>
      <c r="Q106" s="2">
        <f t="shared" ca="1" si="43"/>
        <v>0</v>
      </c>
      <c r="R106" s="11">
        <f t="shared" ca="1" si="38"/>
        <v>2384787.146604008</v>
      </c>
      <c r="S106" s="2"/>
      <c r="W106" s="5">
        <f t="shared" ca="1" si="39"/>
        <v>1.1650000000000038</v>
      </c>
      <c r="Y106" s="12">
        <f t="shared" ca="1" si="44"/>
        <v>-71000</v>
      </c>
      <c r="Z106" s="12">
        <f t="shared" ca="1" si="45"/>
        <v>-187001.10296156254</v>
      </c>
      <c r="AA106" s="2">
        <f t="shared" ca="1" si="46"/>
        <v>2126786.0436424455</v>
      </c>
      <c r="AB106" s="2">
        <f t="shared" ca="1" si="51"/>
        <v>2126786.0436424455</v>
      </c>
    </row>
    <row r="107" spans="4:28" x14ac:dyDescent="0.25">
      <c r="D107" s="4">
        <v>100</v>
      </c>
      <c r="E107" s="2">
        <f t="shared" ca="1" si="47"/>
        <v>847</v>
      </c>
      <c r="F107" s="5">
        <f t="shared" ca="1" si="49"/>
        <v>1.2250000000000085</v>
      </c>
      <c r="G107" s="2">
        <f t="shared" ca="1" si="31"/>
        <v>1037.5750000000073</v>
      </c>
      <c r="H107" s="6">
        <f t="shared" ca="1" si="48"/>
        <v>151</v>
      </c>
      <c r="I107" s="5">
        <f t="shared" ca="1" si="50"/>
        <v>-8.3333333333335285E-2</v>
      </c>
      <c r="J107" s="13">
        <f t="shared" ca="1" si="33"/>
        <v>0</v>
      </c>
      <c r="K107" s="2">
        <f t="shared" ca="1" si="34"/>
        <v>0</v>
      </c>
      <c r="L107" s="11">
        <f t="shared" ca="1" si="41"/>
        <v>5583433.3580000158</v>
      </c>
      <c r="M107" s="2">
        <f t="shared" ca="1" si="35"/>
        <v>0</v>
      </c>
      <c r="N107" s="2">
        <f t="shared" ca="1" si="36"/>
        <v>0</v>
      </c>
      <c r="O107" s="16">
        <f t="shared" ca="1" si="37"/>
        <v>0</v>
      </c>
      <c r="P107" s="11">
        <f t="shared" ca="1" si="42"/>
        <v>297556.82961680205</v>
      </c>
      <c r="Q107" s="2">
        <f t="shared" ca="1" si="43"/>
        <v>0</v>
      </c>
      <c r="R107" s="11">
        <f t="shared" ca="1" si="38"/>
        <v>2384787.146604008</v>
      </c>
      <c r="S107" s="2"/>
      <c r="W107" s="5">
        <f t="shared" ca="1" si="39"/>
        <v>1.1666666666666705</v>
      </c>
      <c r="Y107" s="12">
        <f t="shared" ca="1" si="44"/>
        <v>-71000</v>
      </c>
      <c r="Z107" s="12">
        <f t="shared" ca="1" si="45"/>
        <v>-187001.10296156254</v>
      </c>
      <c r="AA107" s="2">
        <f t="shared" ca="1" si="46"/>
        <v>2126786.0436424455</v>
      </c>
      <c r="AB107" s="2">
        <f t="shared" ca="1" si="51"/>
        <v>2126786.0436424455</v>
      </c>
    </row>
    <row r="108" spans="4:28" x14ac:dyDescent="0.25">
      <c r="D108" s="4">
        <v>101</v>
      </c>
      <c r="E108" s="2">
        <f t="shared" ca="1" si="47"/>
        <v>847</v>
      </c>
      <c r="F108" s="5">
        <f t="shared" ca="1" si="49"/>
        <v>1.2272500000000086</v>
      </c>
      <c r="G108" s="2">
        <f t="shared" ca="1" si="31"/>
        <v>1039.4807500000072</v>
      </c>
      <c r="H108" s="6">
        <f t="shared" ca="1" si="48"/>
        <v>151</v>
      </c>
      <c r="I108" s="5">
        <f t="shared" ca="1" si="50"/>
        <v>-9.4166666666668619E-2</v>
      </c>
      <c r="J108" s="13">
        <f t="shared" ca="1" si="33"/>
        <v>0</v>
      </c>
      <c r="K108" s="2">
        <f t="shared" ca="1" si="34"/>
        <v>0</v>
      </c>
      <c r="L108" s="11">
        <f t="shared" ca="1" si="41"/>
        <v>5583433.3580000158</v>
      </c>
      <c r="M108" s="2">
        <f t="shared" ca="1" si="35"/>
        <v>0</v>
      </c>
      <c r="N108" s="2">
        <f t="shared" ca="1" si="36"/>
        <v>0</v>
      </c>
      <c r="O108" s="16">
        <f t="shared" ca="1" si="37"/>
        <v>0</v>
      </c>
      <c r="P108" s="11">
        <f t="shared" ca="1" si="42"/>
        <v>297556.82961680205</v>
      </c>
      <c r="Q108" s="2">
        <f t="shared" ca="1" si="43"/>
        <v>0</v>
      </c>
      <c r="R108" s="11">
        <f t="shared" ca="1" si="38"/>
        <v>2384787.146604008</v>
      </c>
      <c r="W108" s="5">
        <f t="shared" ca="1" si="39"/>
        <v>1.1683333333333372</v>
      </c>
      <c r="Y108" s="12">
        <f t="shared" ca="1" si="44"/>
        <v>-71000</v>
      </c>
      <c r="Z108" s="12">
        <f t="shared" ca="1" si="45"/>
        <v>-187001.10296156254</v>
      </c>
      <c r="AA108" s="2">
        <f t="shared" ca="1" si="46"/>
        <v>2126786.0436424455</v>
      </c>
      <c r="AB108" s="2">
        <f t="shared" ca="1" si="51"/>
        <v>2126786.0436424455</v>
      </c>
    </row>
    <row r="109" spans="4:28" x14ac:dyDescent="0.25">
      <c r="D109" s="4">
        <v>102</v>
      </c>
      <c r="E109" s="2">
        <f t="shared" ca="1" si="47"/>
        <v>847</v>
      </c>
      <c r="F109" s="5">
        <f t="shared" ca="1" si="49"/>
        <v>1.2295000000000087</v>
      </c>
      <c r="G109" s="2">
        <f t="shared" ca="1" si="31"/>
        <v>1041.3865000000073</v>
      </c>
      <c r="H109" s="6">
        <f t="shared" ca="1" si="48"/>
        <v>151</v>
      </c>
      <c r="I109" s="5">
        <f t="shared" ca="1" si="50"/>
        <v>-0.10500000000000195</v>
      </c>
      <c r="J109" s="13">
        <f t="shared" ca="1" si="33"/>
        <v>0</v>
      </c>
      <c r="K109" s="2">
        <f t="shared" ca="1" si="34"/>
        <v>0</v>
      </c>
      <c r="L109" s="11">
        <f t="shared" ca="1" si="41"/>
        <v>5583433.3580000158</v>
      </c>
      <c r="M109" s="2">
        <f t="shared" ca="1" si="35"/>
        <v>0</v>
      </c>
      <c r="N109" s="2">
        <f t="shared" ca="1" si="36"/>
        <v>0</v>
      </c>
      <c r="O109" s="16">
        <f t="shared" ca="1" si="37"/>
        <v>0</v>
      </c>
      <c r="P109" s="11">
        <f t="shared" ca="1" si="42"/>
        <v>297556.82961680205</v>
      </c>
      <c r="Q109" s="2">
        <f t="shared" ca="1" si="43"/>
        <v>0</v>
      </c>
      <c r="R109" s="11">
        <f t="shared" ca="1" si="38"/>
        <v>2384787.146604008</v>
      </c>
      <c r="W109" s="5">
        <f t="shared" ca="1" si="39"/>
        <v>1.1700000000000039</v>
      </c>
      <c r="Y109" s="12">
        <f t="shared" ca="1" si="44"/>
        <v>-71000</v>
      </c>
      <c r="Z109" s="12">
        <f t="shared" ca="1" si="45"/>
        <v>-187001.10296156254</v>
      </c>
      <c r="AA109" s="2">
        <f t="shared" ca="1" si="46"/>
        <v>2126786.0436424455</v>
      </c>
      <c r="AB109" s="2">
        <f t="shared" ca="1" si="51"/>
        <v>2126786.0436424455</v>
      </c>
    </row>
    <row r="110" spans="4:28" x14ac:dyDescent="0.25">
      <c r="D110" s="4">
        <v>103</v>
      </c>
      <c r="E110" s="2">
        <f t="shared" ca="1" si="47"/>
        <v>847</v>
      </c>
      <c r="F110" s="5">
        <f t="shared" ca="1" si="49"/>
        <v>1.2317500000000088</v>
      </c>
      <c r="G110" s="2">
        <f t="shared" ca="1" si="31"/>
        <v>1043.2922500000075</v>
      </c>
      <c r="H110" s="6">
        <f t="shared" ca="1" si="48"/>
        <v>151</v>
      </c>
      <c r="I110" s="5">
        <f t="shared" ca="1" si="50"/>
        <v>-0.11583333333333529</v>
      </c>
      <c r="J110" s="13">
        <f t="shared" ca="1" si="33"/>
        <v>0</v>
      </c>
      <c r="K110" s="2">
        <f t="shared" ca="1" si="34"/>
        <v>0</v>
      </c>
      <c r="L110" s="11">
        <f t="shared" ca="1" si="41"/>
        <v>5583433.3580000158</v>
      </c>
      <c r="M110" s="2">
        <f t="shared" ca="1" si="35"/>
        <v>0</v>
      </c>
      <c r="N110" s="2">
        <f t="shared" ca="1" si="36"/>
        <v>0</v>
      </c>
      <c r="O110" s="16">
        <f t="shared" ca="1" si="37"/>
        <v>0</v>
      </c>
      <c r="P110" s="11">
        <f t="shared" ca="1" si="42"/>
        <v>297556.82961680205</v>
      </c>
      <c r="Q110" s="2">
        <f t="shared" ca="1" si="43"/>
        <v>0</v>
      </c>
      <c r="R110" s="11">
        <f t="shared" ca="1" si="38"/>
        <v>2384787.146604008</v>
      </c>
      <c r="W110" s="5">
        <f t="shared" ca="1" si="39"/>
        <v>1.1716666666666706</v>
      </c>
      <c r="Y110" s="12">
        <f t="shared" ca="1" si="44"/>
        <v>-71000</v>
      </c>
      <c r="Z110" s="12">
        <f t="shared" ca="1" si="45"/>
        <v>-187001.10296156254</v>
      </c>
      <c r="AA110" s="2">
        <f t="shared" ca="1" si="46"/>
        <v>2126786.0436424455</v>
      </c>
      <c r="AB110" s="2">
        <f t="shared" ca="1" si="51"/>
        <v>2126786.0436424455</v>
      </c>
    </row>
    <row r="111" spans="4:28" x14ac:dyDescent="0.25">
      <c r="D111" s="4">
        <v>104</v>
      </c>
      <c r="E111" s="2">
        <f t="shared" ca="1" si="47"/>
        <v>847</v>
      </c>
      <c r="F111" s="5">
        <f t="shared" ca="1" si="49"/>
        <v>1.2340000000000089</v>
      </c>
      <c r="G111" s="2">
        <f t="shared" ca="1" si="31"/>
        <v>1045.1980000000076</v>
      </c>
      <c r="H111" s="6">
        <f t="shared" ca="1" si="48"/>
        <v>151</v>
      </c>
      <c r="I111" s="5">
        <f t="shared" ca="1" si="50"/>
        <v>-0.12666666666666862</v>
      </c>
      <c r="J111" s="13">
        <f t="shared" ca="1" si="33"/>
        <v>0</v>
      </c>
      <c r="K111" s="2">
        <f t="shared" ca="1" si="34"/>
        <v>0</v>
      </c>
      <c r="L111" s="11">
        <f t="shared" ca="1" si="41"/>
        <v>5583433.3580000158</v>
      </c>
      <c r="M111" s="2">
        <f t="shared" ca="1" si="35"/>
        <v>0</v>
      </c>
      <c r="N111" s="2">
        <f t="shared" ca="1" si="36"/>
        <v>0</v>
      </c>
      <c r="O111" s="16">
        <f t="shared" ca="1" si="37"/>
        <v>0</v>
      </c>
      <c r="P111" s="11">
        <f t="shared" ca="1" si="42"/>
        <v>297556.82961680205</v>
      </c>
      <c r="Q111" s="2">
        <f t="shared" ca="1" si="43"/>
        <v>0</v>
      </c>
      <c r="R111" s="11">
        <f t="shared" ca="1" si="38"/>
        <v>2384787.146604008</v>
      </c>
      <c r="W111" s="5">
        <f t="shared" ca="1" si="39"/>
        <v>1.1733333333333373</v>
      </c>
      <c r="Y111" s="12">
        <f t="shared" ca="1" si="44"/>
        <v>-71000</v>
      </c>
      <c r="Z111" s="12">
        <f t="shared" ca="1" si="45"/>
        <v>-187001.10296156254</v>
      </c>
      <c r="AA111" s="2">
        <f t="shared" ca="1" si="46"/>
        <v>2126786.0436424455</v>
      </c>
      <c r="AB111" s="2">
        <f t="shared" ca="1" si="51"/>
        <v>2126786.0436424455</v>
      </c>
    </row>
    <row r="112" spans="4:28" x14ac:dyDescent="0.25">
      <c r="D112" s="4">
        <v>105</v>
      </c>
      <c r="E112" s="2">
        <f t="shared" ca="1" si="47"/>
        <v>847</v>
      </c>
      <c r="F112" s="5">
        <f t="shared" ca="1" si="49"/>
        <v>1.236250000000009</v>
      </c>
      <c r="G112" s="2">
        <f t="shared" ca="1" si="31"/>
        <v>1047.1037500000075</v>
      </c>
      <c r="H112" s="6">
        <f t="shared" ca="1" si="48"/>
        <v>151</v>
      </c>
      <c r="I112" s="5">
        <f t="shared" ca="1" si="50"/>
        <v>-0.13750000000000195</v>
      </c>
      <c r="J112" s="13">
        <f t="shared" ca="1" si="33"/>
        <v>0</v>
      </c>
      <c r="K112" s="2">
        <f t="shared" ca="1" si="34"/>
        <v>0</v>
      </c>
      <c r="L112" s="11">
        <f t="shared" ca="1" si="41"/>
        <v>5583433.3580000158</v>
      </c>
      <c r="M112" s="2">
        <f t="shared" ca="1" si="35"/>
        <v>0</v>
      </c>
      <c r="N112" s="2">
        <f t="shared" ca="1" si="36"/>
        <v>0</v>
      </c>
      <c r="O112" s="16">
        <f t="shared" ca="1" si="37"/>
        <v>0</v>
      </c>
      <c r="P112" s="11">
        <f t="shared" ca="1" si="42"/>
        <v>297556.82961680205</v>
      </c>
      <c r="Q112" s="2">
        <f t="shared" ca="1" si="43"/>
        <v>0</v>
      </c>
      <c r="R112" s="11">
        <f t="shared" ca="1" si="38"/>
        <v>2384787.146604008</v>
      </c>
      <c r="W112" s="5">
        <f t="shared" ca="1" si="39"/>
        <v>1.175000000000004</v>
      </c>
      <c r="Y112" s="12">
        <f t="shared" ca="1" si="44"/>
        <v>-71000</v>
      </c>
      <c r="Z112" s="12">
        <f t="shared" ca="1" si="45"/>
        <v>-187001.10296156254</v>
      </c>
      <c r="AA112" s="2">
        <f t="shared" ca="1" si="46"/>
        <v>2126786.0436424455</v>
      </c>
      <c r="AB112" s="2">
        <f t="shared" ca="1" si="51"/>
        <v>2126786.0436424455</v>
      </c>
    </row>
    <row r="113" spans="4:28" x14ac:dyDescent="0.25">
      <c r="D113" s="4">
        <v>106</v>
      </c>
      <c r="E113" s="2">
        <f t="shared" ca="1" si="47"/>
        <v>847</v>
      </c>
      <c r="F113" s="5">
        <f t="shared" ca="1" si="49"/>
        <v>1.238500000000009</v>
      </c>
      <c r="G113" s="2">
        <f t="shared" ca="1" si="31"/>
        <v>1049.0095000000076</v>
      </c>
      <c r="H113" s="6">
        <f t="shared" ca="1" si="48"/>
        <v>151</v>
      </c>
      <c r="I113" s="5">
        <f t="shared" ca="1" si="50"/>
        <v>-0.14833333333333529</v>
      </c>
      <c r="J113" s="13">
        <f t="shared" ca="1" si="33"/>
        <v>0</v>
      </c>
      <c r="K113" s="2">
        <f t="shared" ca="1" si="34"/>
        <v>0</v>
      </c>
      <c r="L113" s="11">
        <f t="shared" ca="1" si="41"/>
        <v>5583433.3580000158</v>
      </c>
      <c r="M113" s="2">
        <f ca="1">K113*0.338</f>
        <v>0</v>
      </c>
      <c r="N113" s="2">
        <f ca="1">(K113-(J113*500))*0.2</f>
        <v>0</v>
      </c>
      <c r="O113" s="16">
        <f ca="1">(K113-(J113*500))*0.1196</f>
        <v>0</v>
      </c>
      <c r="P113" s="11">
        <f t="shared" ca="1" si="42"/>
        <v>297556.82961680205</v>
      </c>
      <c r="Q113" s="2">
        <f t="shared" ca="1" si="43"/>
        <v>0</v>
      </c>
      <c r="R113" s="11">
        <f ca="1">R112+Q113</f>
        <v>2384787.146604008</v>
      </c>
      <c r="W113" s="5">
        <f t="shared" ca="1" si="39"/>
        <v>1.1766666666666707</v>
      </c>
      <c r="Y113" s="12">
        <f t="shared" ca="1" si="44"/>
        <v>-71000</v>
      </c>
      <c r="Z113" s="12">
        <f t="shared" ca="1" si="45"/>
        <v>-187001.10296156254</v>
      </c>
      <c r="AA113" s="2">
        <f t="shared" ca="1" si="46"/>
        <v>2126786.0436424455</v>
      </c>
      <c r="AB113" s="2">
        <f t="shared" ca="1" si="51"/>
        <v>2126786.0436424455</v>
      </c>
    </row>
    <row r="114" spans="4:28" x14ac:dyDescent="0.25">
      <c r="D114" s="4">
        <v>107</v>
      </c>
      <c r="E114" s="2">
        <f t="shared" ca="1" si="47"/>
        <v>847</v>
      </c>
      <c r="F114" s="5">
        <f t="shared" ca="1" si="49"/>
        <v>1.2407500000000091</v>
      </c>
      <c r="G114" s="2">
        <f t="shared" ca="1" si="31"/>
        <v>1050.9152500000077</v>
      </c>
      <c r="H114" s="6">
        <f t="shared" ca="1" si="48"/>
        <v>151</v>
      </c>
      <c r="I114" s="5">
        <f t="shared" ca="1" si="50"/>
        <v>-0.15916666666666862</v>
      </c>
      <c r="J114" s="13">
        <f t="shared" ca="1" si="33"/>
        <v>0</v>
      </c>
      <c r="K114" s="2">
        <f t="shared" ca="1" si="34"/>
        <v>0</v>
      </c>
      <c r="L114" s="11">
        <f t="shared" ca="1" si="41"/>
        <v>5583433.3580000158</v>
      </c>
      <c r="M114" s="2">
        <f ca="1">K114*0.338</f>
        <v>0</v>
      </c>
      <c r="N114" s="2">
        <f ca="1">(K114-(J114*500))*0.2</f>
        <v>0</v>
      </c>
      <c r="O114" s="16">
        <f ca="1">(K114-(J114*500))*0.1196</f>
        <v>0</v>
      </c>
      <c r="P114" s="11">
        <f t="shared" ca="1" si="42"/>
        <v>297556.82961680205</v>
      </c>
      <c r="Q114" s="2">
        <f t="shared" ca="1" si="43"/>
        <v>0</v>
      </c>
      <c r="R114" s="11">
        <f ca="1">R113+Q114</f>
        <v>2384787.146604008</v>
      </c>
      <c r="W114" s="5">
        <f t="shared" ca="1" si="39"/>
        <v>1.1783333333333375</v>
      </c>
      <c r="Y114" s="12">
        <f t="shared" ca="1" si="44"/>
        <v>-71000</v>
      </c>
      <c r="Z114" s="12">
        <f t="shared" ca="1" si="45"/>
        <v>-187001.10296156254</v>
      </c>
      <c r="AA114" s="2">
        <f t="shared" ca="1" si="46"/>
        <v>2126786.0436424455</v>
      </c>
      <c r="AB114" s="2">
        <f t="shared" ca="1" si="51"/>
        <v>2126786.0436424455</v>
      </c>
    </row>
    <row r="115" spans="4:28" x14ac:dyDescent="0.25">
      <c r="D115" s="4">
        <v>108</v>
      </c>
      <c r="E115" s="2">
        <f t="shared" ca="1" si="47"/>
        <v>847</v>
      </c>
      <c r="F115" s="5">
        <f t="shared" ca="1" si="49"/>
        <v>1.2430000000000092</v>
      </c>
      <c r="G115" s="2">
        <f t="shared" ca="1" si="31"/>
        <v>1052.8210000000079</v>
      </c>
      <c r="H115" s="6">
        <f t="shared" ca="1" si="48"/>
        <v>151</v>
      </c>
      <c r="I115" s="5">
        <f t="shared" ca="1" si="50"/>
        <v>-0.17000000000000196</v>
      </c>
      <c r="J115" s="13">
        <f t="shared" ca="1" si="33"/>
        <v>0</v>
      </c>
      <c r="K115" s="2">
        <f t="shared" ca="1" si="34"/>
        <v>0</v>
      </c>
      <c r="L115" s="11">
        <f t="shared" ca="1" si="41"/>
        <v>5583433.3580000158</v>
      </c>
      <c r="M115" s="2">
        <f t="shared" ref="M115:M118" ca="1" si="52">K115*0.338</f>
        <v>0</v>
      </c>
      <c r="N115" s="2">
        <f t="shared" ref="N115:N118" ca="1" si="53">(K115-(J115*500))*0.2</f>
        <v>0</v>
      </c>
      <c r="O115" s="16">
        <f t="shared" ref="O115:O118" ca="1" si="54">(K115-(J115*500))*0.1196</f>
        <v>0</v>
      </c>
      <c r="P115" s="11">
        <f t="shared" ca="1" si="42"/>
        <v>297556.82961680205</v>
      </c>
      <c r="Q115" s="2">
        <f t="shared" ca="1" si="43"/>
        <v>0</v>
      </c>
      <c r="R115" s="11">
        <f t="shared" ref="R115:R118" ca="1" si="55">R114+Q115</f>
        <v>2384787.146604008</v>
      </c>
      <c r="W115" s="5">
        <f t="shared" ca="1" si="39"/>
        <v>1.1800000000000042</v>
      </c>
      <c r="Y115" s="12">
        <f t="shared" ca="1" si="44"/>
        <v>-71000</v>
      </c>
      <c r="Z115" s="12">
        <f t="shared" ca="1" si="45"/>
        <v>-187001.10296156254</v>
      </c>
      <c r="AA115" s="2">
        <f t="shared" ca="1" si="46"/>
        <v>2126786.0436424455</v>
      </c>
      <c r="AB115" s="2">
        <f t="shared" ca="1" si="51"/>
        <v>2126786.0436424455</v>
      </c>
    </row>
    <row r="116" spans="4:28" x14ac:dyDescent="0.25">
      <c r="D116" s="4">
        <v>109</v>
      </c>
      <c r="E116" s="2">
        <f t="shared" ca="1" si="47"/>
        <v>847</v>
      </c>
      <c r="F116" s="5">
        <f t="shared" ca="1" si="49"/>
        <v>1.2452500000000093</v>
      </c>
      <c r="G116" s="2">
        <f t="shared" ca="1" si="31"/>
        <v>1054.7267500000078</v>
      </c>
      <c r="H116" s="6">
        <f t="shared" ca="1" si="48"/>
        <v>151</v>
      </c>
      <c r="I116" s="5">
        <f t="shared" ca="1" si="50"/>
        <v>-0.18083333333333529</v>
      </c>
      <c r="J116" s="13">
        <f t="shared" ca="1" si="33"/>
        <v>0</v>
      </c>
      <c r="K116" s="2">
        <f t="shared" ca="1" si="34"/>
        <v>0</v>
      </c>
      <c r="L116" s="11">
        <f t="shared" ca="1" si="41"/>
        <v>5583433.3580000158</v>
      </c>
      <c r="M116" s="2">
        <f t="shared" ca="1" si="52"/>
        <v>0</v>
      </c>
      <c r="N116" s="2">
        <f t="shared" ca="1" si="53"/>
        <v>0</v>
      </c>
      <c r="O116" s="16">
        <f t="shared" ca="1" si="54"/>
        <v>0</v>
      </c>
      <c r="P116" s="11">
        <f t="shared" ca="1" si="42"/>
        <v>297556.82961680205</v>
      </c>
      <c r="Q116" s="2">
        <f t="shared" ca="1" si="43"/>
        <v>0</v>
      </c>
      <c r="R116" s="11">
        <f t="shared" ca="1" si="55"/>
        <v>2384787.146604008</v>
      </c>
      <c r="W116" s="5">
        <f t="shared" ca="1" si="39"/>
        <v>1.1816666666666709</v>
      </c>
      <c r="Y116" s="12">
        <f t="shared" ca="1" si="44"/>
        <v>-71000</v>
      </c>
      <c r="Z116" s="12">
        <f t="shared" ca="1" si="45"/>
        <v>-187001.10296156254</v>
      </c>
      <c r="AA116" s="2">
        <f t="shared" ca="1" si="46"/>
        <v>2126786.0436424455</v>
      </c>
      <c r="AB116" s="2">
        <f t="shared" ca="1" si="51"/>
        <v>2126786.0436424455</v>
      </c>
    </row>
    <row r="117" spans="4:28" x14ac:dyDescent="0.25">
      <c r="D117" s="4">
        <v>110</v>
      </c>
      <c r="E117" s="2">
        <f t="shared" ca="1" si="47"/>
        <v>847</v>
      </c>
      <c r="F117" s="5">
        <f t="shared" ca="1" si="49"/>
        <v>1.2475000000000094</v>
      </c>
      <c r="G117" s="2">
        <f t="shared" ca="1" si="31"/>
        <v>1056.6325000000079</v>
      </c>
      <c r="H117" s="6">
        <f t="shared" ca="1" si="48"/>
        <v>151</v>
      </c>
      <c r="I117" s="5">
        <f t="shared" ca="1" si="50"/>
        <v>-0.19166666666666862</v>
      </c>
      <c r="J117" s="13">
        <f t="shared" ca="1" si="33"/>
        <v>0</v>
      </c>
      <c r="K117" s="2">
        <f t="shared" ca="1" si="34"/>
        <v>0</v>
      </c>
      <c r="L117" s="11">
        <f t="shared" ca="1" si="41"/>
        <v>5583433.3580000158</v>
      </c>
      <c r="M117" s="2">
        <f t="shared" ca="1" si="52"/>
        <v>0</v>
      </c>
      <c r="N117" s="2">
        <f t="shared" ca="1" si="53"/>
        <v>0</v>
      </c>
      <c r="O117" s="16">
        <f t="shared" ca="1" si="54"/>
        <v>0</v>
      </c>
      <c r="P117" s="11">
        <f t="shared" ca="1" si="42"/>
        <v>297556.82961680205</v>
      </c>
      <c r="Q117" s="2">
        <f t="shared" ca="1" si="43"/>
        <v>0</v>
      </c>
      <c r="R117" s="11">
        <f t="shared" ca="1" si="55"/>
        <v>2384787.146604008</v>
      </c>
      <c r="W117" s="5">
        <f t="shared" ca="1" si="39"/>
        <v>1.1833333333333376</v>
      </c>
      <c r="Y117" s="12">
        <f t="shared" ca="1" si="44"/>
        <v>-71000</v>
      </c>
      <c r="Z117" s="12">
        <f t="shared" ca="1" si="45"/>
        <v>-187001.10296156254</v>
      </c>
      <c r="AA117" s="2">
        <f t="shared" ca="1" si="46"/>
        <v>2126786.0436424455</v>
      </c>
      <c r="AB117" s="2">
        <f t="shared" ca="1" si="51"/>
        <v>2126786.0436424455</v>
      </c>
    </row>
    <row r="118" spans="4:28" x14ac:dyDescent="0.25">
      <c r="D118" s="4">
        <v>111</v>
      </c>
      <c r="E118" s="2">
        <f t="shared" ca="1" si="47"/>
        <v>847</v>
      </c>
      <c r="F118" s="5">
        <f t="shared" ca="1" si="49"/>
        <v>1.2497500000000095</v>
      </c>
      <c r="G118" s="2">
        <f t="shared" ca="1" si="31"/>
        <v>1058.538250000008</v>
      </c>
      <c r="H118" s="6">
        <f t="shared" ca="1" si="48"/>
        <v>151</v>
      </c>
      <c r="I118" s="5">
        <f t="shared" ca="1" si="50"/>
        <v>-0.20250000000000196</v>
      </c>
      <c r="J118" s="13">
        <f t="shared" ca="1" si="33"/>
        <v>0</v>
      </c>
      <c r="K118" s="2">
        <f t="shared" ca="1" si="34"/>
        <v>0</v>
      </c>
      <c r="L118" s="11">
        <f t="shared" ca="1" si="41"/>
        <v>5583433.3580000158</v>
      </c>
      <c r="M118" s="2">
        <f t="shared" ca="1" si="52"/>
        <v>0</v>
      </c>
      <c r="N118" s="2">
        <f t="shared" ca="1" si="53"/>
        <v>0</v>
      </c>
      <c r="O118" s="16">
        <f t="shared" ca="1" si="54"/>
        <v>0</v>
      </c>
      <c r="P118" s="11">
        <f t="shared" ca="1" si="42"/>
        <v>297556.82961680205</v>
      </c>
      <c r="Q118" s="2">
        <f t="shared" ca="1" si="43"/>
        <v>0</v>
      </c>
      <c r="R118" s="11">
        <f t="shared" ca="1" si="55"/>
        <v>2384787.146604008</v>
      </c>
      <c r="W118" s="5">
        <f t="shared" ca="1" si="39"/>
        <v>1.1850000000000043</v>
      </c>
      <c r="Y118" s="12">
        <f t="shared" ca="1" si="44"/>
        <v>-71000</v>
      </c>
      <c r="Z118" s="12">
        <f t="shared" ca="1" si="45"/>
        <v>-187001.10296156254</v>
      </c>
      <c r="AA118" s="2">
        <f t="shared" ca="1" si="46"/>
        <v>2126786.0436424455</v>
      </c>
      <c r="AB118" s="2">
        <f t="shared" ca="1" si="51"/>
        <v>2126786.0436424455</v>
      </c>
    </row>
    <row r="119" spans="4:28" x14ac:dyDescent="0.25">
      <c r="D119" s="4">
        <v>112</v>
      </c>
      <c r="E119" s="2">
        <f t="shared" ca="1" si="47"/>
        <v>847</v>
      </c>
      <c r="F119" s="5">
        <f t="shared" ca="1" si="49"/>
        <v>1.2520000000000095</v>
      </c>
      <c r="G119" s="2">
        <f t="shared" ca="1" si="31"/>
        <v>1060.4440000000081</v>
      </c>
      <c r="H119" s="6">
        <f t="shared" ca="1" si="48"/>
        <v>151</v>
      </c>
      <c r="I119" s="5">
        <f t="shared" ca="1" si="50"/>
        <v>-0.21333333333333529</v>
      </c>
      <c r="J119" s="13">
        <f t="shared" ca="1" si="33"/>
        <v>0</v>
      </c>
      <c r="K119" s="2">
        <f t="shared" ca="1" si="34"/>
        <v>0</v>
      </c>
      <c r="L119" s="11">
        <f t="shared" ca="1" si="41"/>
        <v>5583433.3580000158</v>
      </c>
      <c r="M119" s="2">
        <f ca="1">K119*0.338</f>
        <v>0</v>
      </c>
      <c r="N119" s="2">
        <f ca="1">(K119-(J119*500))*0.2</f>
        <v>0</v>
      </c>
      <c r="O119" s="16">
        <f ca="1">(K119-(J119*500))*0.1196</f>
        <v>0</v>
      </c>
      <c r="P119" s="11">
        <f t="shared" ca="1" si="42"/>
        <v>297556.82961680205</v>
      </c>
      <c r="Q119" s="2">
        <f t="shared" ca="1" si="43"/>
        <v>0</v>
      </c>
      <c r="R119" s="11">
        <f ca="1">R118+Q119</f>
        <v>2384787.146604008</v>
      </c>
      <c r="W119" s="5">
        <f t="shared" ca="1" si="39"/>
        <v>1.186666666666671</v>
      </c>
      <c r="Y119" s="12">
        <f t="shared" ca="1" si="44"/>
        <v>-71000</v>
      </c>
      <c r="Z119" s="12">
        <f t="shared" ca="1" si="45"/>
        <v>-187001.10296156254</v>
      </c>
      <c r="AA119" s="2">
        <f t="shared" ca="1" si="46"/>
        <v>2126786.0436424455</v>
      </c>
      <c r="AB119" s="2">
        <f t="shared" ca="1" si="51"/>
        <v>2126786.0436424455</v>
      </c>
    </row>
    <row r="120" spans="4:28" x14ac:dyDescent="0.25">
      <c r="D120" s="4">
        <v>113</v>
      </c>
      <c r="E120" s="2">
        <f t="shared" ca="1" si="47"/>
        <v>847</v>
      </c>
      <c r="F120" s="5">
        <f t="shared" ca="1" si="49"/>
        <v>1.2542500000000096</v>
      </c>
      <c r="G120" s="2">
        <f t="shared" ca="1" si="31"/>
        <v>1062.3497500000083</v>
      </c>
      <c r="H120" s="6">
        <f t="shared" ca="1" si="48"/>
        <v>151</v>
      </c>
      <c r="I120" s="5">
        <f t="shared" ca="1" si="50"/>
        <v>-0.22416666666666862</v>
      </c>
      <c r="J120" s="13">
        <f t="shared" ca="1" si="33"/>
        <v>0</v>
      </c>
      <c r="K120" s="2">
        <f t="shared" ca="1" si="34"/>
        <v>0</v>
      </c>
      <c r="L120" s="11">
        <f t="shared" ca="1" si="41"/>
        <v>5583433.3580000158</v>
      </c>
      <c r="M120" s="2">
        <f ca="1">K120*0.338</f>
        <v>0</v>
      </c>
      <c r="N120" s="2">
        <f ca="1">(K120-(J120*500))*0.2</f>
        <v>0</v>
      </c>
      <c r="O120" s="16">
        <f ca="1">(K120-(J120*500))*0.1196</f>
        <v>0</v>
      </c>
      <c r="P120" s="11">
        <f t="shared" ca="1" si="42"/>
        <v>297556.82961680205</v>
      </c>
      <c r="Q120" s="2">
        <f t="shared" ca="1" si="43"/>
        <v>0</v>
      </c>
      <c r="R120" s="11">
        <f ca="1">R119+Q120</f>
        <v>2384787.146604008</v>
      </c>
      <c r="W120" s="5">
        <f t="shared" ca="1" si="39"/>
        <v>1.1883333333333377</v>
      </c>
      <c r="Y120" s="12">
        <f t="shared" ca="1" si="44"/>
        <v>-71000</v>
      </c>
      <c r="Z120" s="12">
        <f t="shared" ca="1" si="45"/>
        <v>-187001.10296156254</v>
      </c>
      <c r="AA120" s="2">
        <f t="shared" ca="1" si="46"/>
        <v>2126786.0436424455</v>
      </c>
      <c r="AB120" s="2">
        <f t="shared" ca="1" si="51"/>
        <v>2126786.0436424455</v>
      </c>
    </row>
    <row r="121" spans="4:28" x14ac:dyDescent="0.25">
      <c r="D121" s="4">
        <v>114</v>
      </c>
      <c r="E121" s="2">
        <f t="shared" ca="1" si="47"/>
        <v>847</v>
      </c>
      <c r="F121" s="5">
        <f t="shared" ca="1" si="49"/>
        <v>1.2565000000000097</v>
      </c>
      <c r="G121" s="2">
        <f t="shared" ca="1" si="31"/>
        <v>1064.2555000000082</v>
      </c>
      <c r="H121" s="6">
        <f t="shared" ca="1" si="48"/>
        <v>151</v>
      </c>
      <c r="I121" s="5">
        <f t="shared" ca="1" si="50"/>
        <v>-0.23500000000000196</v>
      </c>
      <c r="J121" s="13">
        <f t="shared" ca="1" si="33"/>
        <v>0</v>
      </c>
      <c r="K121" s="2">
        <f t="shared" ca="1" si="34"/>
        <v>0</v>
      </c>
      <c r="L121" s="11">
        <f t="shared" ca="1" si="41"/>
        <v>5583433.3580000158</v>
      </c>
      <c r="M121" s="2">
        <f t="shared" ref="M121:M122" ca="1" si="56">K121*0.338</f>
        <v>0</v>
      </c>
      <c r="N121" s="2">
        <f t="shared" ref="N121:N122" ca="1" si="57">(K121-(J121*500))*0.2</f>
        <v>0</v>
      </c>
      <c r="O121" s="16">
        <f t="shared" ref="O121:O122" ca="1" si="58">(K121-(J121*500))*0.1196</f>
        <v>0</v>
      </c>
      <c r="P121" s="11">
        <f t="shared" ca="1" si="42"/>
        <v>297556.82961680205</v>
      </c>
      <c r="Q121" s="2">
        <f t="shared" ca="1" si="43"/>
        <v>0</v>
      </c>
      <c r="R121" s="11">
        <f t="shared" ref="R121:R122" ca="1" si="59">R120+Q121</f>
        <v>2384787.146604008</v>
      </c>
      <c r="W121" s="5">
        <f t="shared" ca="1" si="39"/>
        <v>1.1900000000000044</v>
      </c>
      <c r="Y121" s="12">
        <f t="shared" ca="1" si="44"/>
        <v>-71000</v>
      </c>
      <c r="Z121" s="12">
        <f t="shared" ca="1" si="45"/>
        <v>-187001.10296156254</v>
      </c>
      <c r="AA121" s="2">
        <f t="shared" ca="1" si="46"/>
        <v>2126786.0436424455</v>
      </c>
      <c r="AB121" s="2">
        <f t="shared" ca="1" si="51"/>
        <v>2126786.0436424455</v>
      </c>
    </row>
    <row r="122" spans="4:28" x14ac:dyDescent="0.25">
      <c r="D122" s="4">
        <v>115</v>
      </c>
      <c r="E122" s="2">
        <f t="shared" ca="1" si="47"/>
        <v>847</v>
      </c>
      <c r="F122" s="5">
        <f t="shared" ref="F122:F126" ca="1" si="60">F121+$B$10/12</f>
        <v>1.2587500000000098</v>
      </c>
      <c r="G122" s="2">
        <f t="shared" ref="G122:G127" ca="1" si="61">E122*F122</f>
        <v>1066.1612500000083</v>
      </c>
      <c r="H122" s="6">
        <f t="shared" ca="1" si="48"/>
        <v>151</v>
      </c>
      <c r="I122" s="5">
        <f t="shared" ref="I122:I126" ca="1" si="62">I121-$B$12/12</f>
        <v>-0.24583333333333529</v>
      </c>
      <c r="J122" s="13">
        <f t="shared" ref="J122:J127" ca="1" si="63">MAX(0,INT(H122*I122))</f>
        <v>0</v>
      </c>
      <c r="K122" s="2">
        <f t="shared" ref="K122:K127" ca="1" si="64">J122*G122</f>
        <v>0</v>
      </c>
      <c r="L122" s="11">
        <f t="shared" ref="L122:L127" ca="1" si="65">L121+K122</f>
        <v>5583433.3580000158</v>
      </c>
      <c r="M122" s="2">
        <f t="shared" ca="1" si="56"/>
        <v>0</v>
      </c>
      <c r="N122" s="2">
        <f t="shared" ca="1" si="57"/>
        <v>0</v>
      </c>
      <c r="O122" s="16">
        <f t="shared" ca="1" si="58"/>
        <v>0</v>
      </c>
      <c r="P122" s="11">
        <f t="shared" ref="P122:P127" ca="1" si="66">P121+O122</f>
        <v>297556.82961680205</v>
      </c>
      <c r="Q122" s="2">
        <f t="shared" ref="Q122:Q127" ca="1" si="67">M122+N122</f>
        <v>0</v>
      </c>
      <c r="R122" s="11">
        <f t="shared" ca="1" si="59"/>
        <v>2384787.146604008</v>
      </c>
      <c r="W122" s="5">
        <f t="shared" ca="1" si="39"/>
        <v>1.1916666666666711</v>
      </c>
      <c r="Y122" s="12">
        <f t="shared" ca="1" si="44"/>
        <v>-71000</v>
      </c>
      <c r="Z122" s="12">
        <f t="shared" ca="1" si="45"/>
        <v>-187001.10296156254</v>
      </c>
      <c r="AA122" s="2">
        <f t="shared" ref="AA122:AA127" ca="1" si="68">R122+Y122+Z122</f>
        <v>2126786.0436424455</v>
      </c>
      <c r="AB122" s="2">
        <f t="shared" ref="AB122:AB126" ca="1" si="69">AA122/POWER(1+$B$13/12,D122)</f>
        <v>2126786.0436424455</v>
      </c>
    </row>
    <row r="123" spans="4:28" x14ac:dyDescent="0.25">
      <c r="D123" s="4">
        <v>116</v>
      </c>
      <c r="E123" s="2">
        <f t="shared" ca="1" si="47"/>
        <v>847</v>
      </c>
      <c r="F123" s="5">
        <f t="shared" ca="1" si="60"/>
        <v>1.2610000000000099</v>
      </c>
      <c r="G123" s="2">
        <f t="shared" ca="1" si="61"/>
        <v>1068.0670000000084</v>
      </c>
      <c r="H123" s="6">
        <f t="shared" ca="1" si="48"/>
        <v>151</v>
      </c>
      <c r="I123" s="5">
        <f t="shared" ca="1" si="62"/>
        <v>-0.2566666666666686</v>
      </c>
      <c r="J123" s="13">
        <f t="shared" ca="1" si="63"/>
        <v>0</v>
      </c>
      <c r="K123" s="2">
        <f t="shared" ca="1" si="64"/>
        <v>0</v>
      </c>
      <c r="L123" s="11">
        <f t="shared" ca="1" si="65"/>
        <v>5583433.3580000158</v>
      </c>
      <c r="M123" s="2">
        <f t="shared" ref="M123:M126" ca="1" si="70">K123*0.338</f>
        <v>0</v>
      </c>
      <c r="N123" s="2">
        <f t="shared" ref="N123:N126" ca="1" si="71">(K123-(J123*500))*0.2</f>
        <v>0</v>
      </c>
      <c r="O123" s="16">
        <f t="shared" ref="O123:O126" ca="1" si="72">(K123-(J123*500))*0.1196</f>
        <v>0</v>
      </c>
      <c r="P123" s="11">
        <f t="shared" ca="1" si="66"/>
        <v>297556.82961680205</v>
      </c>
      <c r="Q123" s="2">
        <f t="shared" ca="1" si="67"/>
        <v>0</v>
      </c>
      <c r="R123" s="11">
        <f t="shared" ref="R123:R126" ca="1" si="73">R122+Q123</f>
        <v>2384787.146604008</v>
      </c>
      <c r="W123" s="5">
        <f t="shared" ca="1" si="39"/>
        <v>1.1933333333333378</v>
      </c>
      <c r="Y123" s="12">
        <f t="shared" ca="1" si="44"/>
        <v>-71000</v>
      </c>
      <c r="Z123" s="12">
        <f t="shared" ca="1" si="45"/>
        <v>-187001.10296156254</v>
      </c>
      <c r="AA123" s="2">
        <f t="shared" ca="1" si="68"/>
        <v>2126786.0436424455</v>
      </c>
      <c r="AB123" s="2">
        <f t="shared" ca="1" si="69"/>
        <v>2126786.0436424455</v>
      </c>
    </row>
    <row r="124" spans="4:28" x14ac:dyDescent="0.25">
      <c r="D124" s="4">
        <v>117</v>
      </c>
      <c r="E124" s="2">
        <f t="shared" ca="1" si="47"/>
        <v>847</v>
      </c>
      <c r="F124" s="5">
        <f t="shared" ca="1" si="60"/>
        <v>1.26325000000001</v>
      </c>
      <c r="G124" s="2">
        <f t="shared" ca="1" si="61"/>
        <v>1069.9727500000085</v>
      </c>
      <c r="H124" s="6">
        <f t="shared" ca="1" si="48"/>
        <v>151</v>
      </c>
      <c r="I124" s="5">
        <f t="shared" ca="1" si="62"/>
        <v>-0.26750000000000196</v>
      </c>
      <c r="J124" s="13">
        <f t="shared" ca="1" si="63"/>
        <v>0</v>
      </c>
      <c r="K124" s="2">
        <f t="shared" ca="1" si="64"/>
        <v>0</v>
      </c>
      <c r="L124" s="11">
        <f t="shared" ca="1" si="65"/>
        <v>5583433.3580000158</v>
      </c>
      <c r="M124" s="2">
        <f t="shared" ca="1" si="70"/>
        <v>0</v>
      </c>
      <c r="N124" s="2">
        <f t="shared" ca="1" si="71"/>
        <v>0</v>
      </c>
      <c r="O124" s="16">
        <f t="shared" ca="1" si="72"/>
        <v>0</v>
      </c>
      <c r="P124" s="11">
        <f t="shared" ca="1" si="66"/>
        <v>297556.82961680205</v>
      </c>
      <c r="Q124" s="2">
        <f t="shared" ca="1" si="67"/>
        <v>0</v>
      </c>
      <c r="R124" s="11">
        <f t="shared" ca="1" si="73"/>
        <v>2384787.146604008</v>
      </c>
      <c r="W124" s="5">
        <f t="shared" ca="1" si="39"/>
        <v>1.1950000000000045</v>
      </c>
      <c r="Y124" s="12">
        <f t="shared" ca="1" si="44"/>
        <v>-71000</v>
      </c>
      <c r="Z124" s="12">
        <f t="shared" ca="1" si="45"/>
        <v>-187001.10296156254</v>
      </c>
      <c r="AA124" s="2">
        <f t="shared" ca="1" si="68"/>
        <v>2126786.0436424455</v>
      </c>
      <c r="AB124" s="2">
        <f t="shared" ca="1" si="69"/>
        <v>2126786.0436424455</v>
      </c>
    </row>
    <row r="125" spans="4:28" x14ac:dyDescent="0.25">
      <c r="D125" s="4">
        <v>118</v>
      </c>
      <c r="E125" s="2">
        <f t="shared" ca="1" si="47"/>
        <v>847</v>
      </c>
      <c r="F125" s="5">
        <f t="shared" ca="1" si="60"/>
        <v>1.2655000000000101</v>
      </c>
      <c r="G125" s="2">
        <f t="shared" ca="1" si="61"/>
        <v>1071.8785000000084</v>
      </c>
      <c r="H125" s="6">
        <f t="shared" ca="1" si="48"/>
        <v>151</v>
      </c>
      <c r="I125" s="5">
        <f t="shared" ca="1" si="62"/>
        <v>-0.27833333333333532</v>
      </c>
      <c r="J125" s="13">
        <f t="shared" ca="1" si="63"/>
        <v>0</v>
      </c>
      <c r="K125" s="2">
        <f t="shared" ca="1" si="64"/>
        <v>0</v>
      </c>
      <c r="L125" s="11">
        <f t="shared" ca="1" si="65"/>
        <v>5583433.3580000158</v>
      </c>
      <c r="M125" s="2">
        <f t="shared" ca="1" si="70"/>
        <v>0</v>
      </c>
      <c r="N125" s="2">
        <f t="shared" ca="1" si="71"/>
        <v>0</v>
      </c>
      <c r="O125" s="16">
        <f t="shared" ca="1" si="72"/>
        <v>0</v>
      </c>
      <c r="P125" s="11">
        <f t="shared" ca="1" si="66"/>
        <v>297556.82961680205</v>
      </c>
      <c r="Q125" s="2">
        <f t="shared" ca="1" si="67"/>
        <v>0</v>
      </c>
      <c r="R125" s="11">
        <f t="shared" ca="1" si="73"/>
        <v>2384787.146604008</v>
      </c>
      <c r="W125" s="5">
        <f t="shared" ca="1" si="39"/>
        <v>1.1966666666666712</v>
      </c>
      <c r="Y125" s="12">
        <f t="shared" ca="1" si="44"/>
        <v>-71000</v>
      </c>
      <c r="Z125" s="12">
        <f t="shared" ca="1" si="45"/>
        <v>-187001.10296156254</v>
      </c>
      <c r="AA125" s="2">
        <f t="shared" ca="1" si="68"/>
        <v>2126786.0436424455</v>
      </c>
      <c r="AB125" s="2">
        <f t="shared" ca="1" si="69"/>
        <v>2126786.0436424455</v>
      </c>
    </row>
    <row r="126" spans="4:28" x14ac:dyDescent="0.25">
      <c r="D126" s="4">
        <v>119</v>
      </c>
      <c r="E126" s="2">
        <f t="shared" ca="1" si="47"/>
        <v>847</v>
      </c>
      <c r="F126" s="5">
        <f t="shared" ca="1" si="60"/>
        <v>1.2677500000000101</v>
      </c>
      <c r="G126" s="2">
        <f t="shared" ca="1" si="61"/>
        <v>1073.7842500000086</v>
      </c>
      <c r="H126" s="6">
        <f t="shared" ca="1" si="48"/>
        <v>151</v>
      </c>
      <c r="I126" s="5">
        <f t="shared" ca="1" si="62"/>
        <v>-0.28916666666666868</v>
      </c>
      <c r="J126" s="13">
        <f t="shared" ca="1" si="63"/>
        <v>0</v>
      </c>
      <c r="K126" s="2">
        <f t="shared" ca="1" si="64"/>
        <v>0</v>
      </c>
      <c r="L126" s="11">
        <f t="shared" ca="1" si="65"/>
        <v>5583433.3580000158</v>
      </c>
      <c r="M126" s="2">
        <f t="shared" ca="1" si="70"/>
        <v>0</v>
      </c>
      <c r="N126" s="2">
        <f t="shared" ca="1" si="71"/>
        <v>0</v>
      </c>
      <c r="O126" s="16">
        <f t="shared" ca="1" si="72"/>
        <v>0</v>
      </c>
      <c r="P126" s="11">
        <f t="shared" ca="1" si="66"/>
        <v>297556.82961680205</v>
      </c>
      <c r="Q126" s="2">
        <f t="shared" ca="1" si="67"/>
        <v>0</v>
      </c>
      <c r="R126" s="11">
        <f t="shared" ca="1" si="73"/>
        <v>2384787.146604008</v>
      </c>
      <c r="W126" s="5">
        <f t="shared" ca="1" si="39"/>
        <v>1.1983333333333379</v>
      </c>
      <c r="Y126" s="12">
        <f t="shared" ca="1" si="44"/>
        <v>-71000</v>
      </c>
      <c r="Z126" s="12">
        <f t="shared" ca="1" si="45"/>
        <v>-187001.10296156254</v>
      </c>
      <c r="AA126" s="2">
        <f t="shared" ca="1" si="68"/>
        <v>2126786.0436424455</v>
      </c>
      <c r="AB126" s="2">
        <f t="shared" ca="1" si="69"/>
        <v>2126786.0436424455</v>
      </c>
    </row>
    <row r="127" spans="4:28" x14ac:dyDescent="0.25">
      <c r="D127" s="4">
        <v>120</v>
      </c>
      <c r="E127" s="2">
        <f t="shared" ca="1" si="47"/>
        <v>847</v>
      </c>
      <c r="F127" s="5">
        <f ca="1">F126+$B$10/12</f>
        <v>1.2700000000000102</v>
      </c>
      <c r="G127" s="2">
        <f t="shared" ca="1" si="61"/>
        <v>1075.6900000000087</v>
      </c>
      <c r="H127" s="6">
        <f t="shared" ca="1" si="48"/>
        <v>151</v>
      </c>
      <c r="I127" s="5">
        <f ca="1">I126-$B$12/12</f>
        <v>-0.30000000000000204</v>
      </c>
      <c r="J127" s="13">
        <f t="shared" ca="1" si="63"/>
        <v>0</v>
      </c>
      <c r="K127" s="2">
        <f t="shared" ca="1" si="64"/>
        <v>0</v>
      </c>
      <c r="L127" s="11">
        <f t="shared" ca="1" si="65"/>
        <v>5583433.3580000158</v>
      </c>
      <c r="M127" s="2">
        <f ca="1">K127*0.338</f>
        <v>0</v>
      </c>
      <c r="N127" s="2">
        <f ca="1">(K127-(J127*500))*0.2</f>
        <v>0</v>
      </c>
      <c r="O127" s="16">
        <f ca="1">(K127-(J127*500))*0.1196</f>
        <v>0</v>
      </c>
      <c r="P127" s="11">
        <f t="shared" ca="1" si="66"/>
        <v>297556.82961680205</v>
      </c>
      <c r="Q127" s="2">
        <f t="shared" ca="1" si="67"/>
        <v>0</v>
      </c>
      <c r="R127" s="11">
        <f ca="1">R126+Q127</f>
        <v>2384787.146604008</v>
      </c>
      <c r="W127" s="5">
        <f t="shared" ca="1" si="39"/>
        <v>1.2000000000000046</v>
      </c>
      <c r="Y127" s="12">
        <f t="shared" ca="1" si="44"/>
        <v>-71000</v>
      </c>
      <c r="Z127" s="12">
        <f t="shared" ca="1" si="45"/>
        <v>-187001.10296156254</v>
      </c>
      <c r="AA127" s="2">
        <f t="shared" ca="1" si="68"/>
        <v>2126786.0436424455</v>
      </c>
      <c r="AB127" s="2">
        <f ca="1">AA127/POWER(1+$B$13/12,D127)</f>
        <v>2126786.0436424455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7DBF2-495A-4E90-8E06-1C8A3ED6F478}">
  <sheetPr>
    <tabColor theme="5" tint="0.79998168889431442"/>
  </sheetPr>
  <dimension ref="A2:B8"/>
  <sheetViews>
    <sheetView showGridLines="0" workbookViewId="0">
      <selection activeCell="P22" sqref="P22"/>
    </sheetView>
  </sheetViews>
  <sheetFormatPr defaultRowHeight="15" x14ac:dyDescent="0.25"/>
  <cols>
    <col min="1" max="1" width="19.7109375" customWidth="1"/>
  </cols>
  <sheetData>
    <row r="2" spans="1:2" x14ac:dyDescent="0.25">
      <c r="A2" s="39" t="s">
        <v>74</v>
      </c>
      <c r="B2" s="3"/>
    </row>
    <row r="3" spans="1:2" x14ac:dyDescent="0.25">
      <c r="A3" s="37" t="s">
        <v>68</v>
      </c>
      <c r="B3" s="39" t="s">
        <v>75</v>
      </c>
    </row>
    <row r="4" spans="1:2" x14ac:dyDescent="0.25">
      <c r="A4" s="37" t="s">
        <v>69</v>
      </c>
      <c r="B4" s="3" t="s">
        <v>76</v>
      </c>
    </row>
    <row r="5" spans="1:2" x14ac:dyDescent="0.25">
      <c r="A5" s="38" t="s">
        <v>70</v>
      </c>
      <c r="B5" s="3" t="s">
        <v>77</v>
      </c>
    </row>
    <row r="6" spans="1:2" x14ac:dyDescent="0.25">
      <c r="A6" s="38" t="s">
        <v>71</v>
      </c>
      <c r="B6" s="3" t="s">
        <v>78</v>
      </c>
    </row>
    <row r="7" spans="1:2" x14ac:dyDescent="0.25">
      <c r="A7" s="38" t="s">
        <v>72</v>
      </c>
      <c r="B7" s="3" t="s">
        <v>79</v>
      </c>
    </row>
    <row r="8" spans="1:2" x14ac:dyDescent="0.25">
      <c r="A8" s="38" t="s">
        <v>73</v>
      </c>
      <c r="B8" s="3" t="s">
        <v>80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379F26BD3AC45AD7A0703923EBBA8" ma:contentTypeVersion="11" ma:contentTypeDescription="Create a new document." ma:contentTypeScope="" ma:versionID="db8da917b3fc2befdd9fa42794d70b4b">
  <xsd:schema xmlns:xsd="http://www.w3.org/2001/XMLSchema" xmlns:xs="http://www.w3.org/2001/XMLSchema" xmlns:p="http://schemas.microsoft.com/office/2006/metadata/properties" xmlns:ns2="8c6f3c69-6d6c-4f55-9e08-e003c626065e" xmlns:ns3="1682d95c-2009-4b04-90ba-5136a823946f" targetNamespace="http://schemas.microsoft.com/office/2006/metadata/properties" ma:root="true" ma:fieldsID="59df2ecbbdc31746d2e15b15ce40c7ee" ns2:_="" ns3:_="">
    <xsd:import namespace="8c6f3c69-6d6c-4f55-9e08-e003c626065e"/>
    <xsd:import namespace="1682d95c-2009-4b04-90ba-5136a82394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f3c69-6d6c-4f55-9e08-e003c6260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2d95c-2009-4b04-90ba-5136a8239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968C84-DA9F-44AD-B0DD-5E17B94C6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f3c69-6d6c-4f55-9e08-e003c626065e"/>
    <ds:schemaRef ds:uri="1682d95c-2009-4b04-90ba-5136a8239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F91483-F162-4904-8B75-4DBE39495DFC}">
  <ds:schemaRefs>
    <ds:schemaRef ds:uri="http://purl.org/dc/elements/1.1/"/>
    <ds:schemaRef ds:uri="1682d95c-2009-4b04-90ba-5136a823946f"/>
    <ds:schemaRef ds:uri="http://www.w3.org/XML/1998/namespace"/>
    <ds:schemaRef ds:uri="8c6f3c69-6d6c-4f55-9e08-e003c626065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1F6789F-5EF8-4125-A639-FEB2FD64D1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Avaleht</vt:lpstr>
      <vt:lpstr>Prognoos</vt:lpstr>
      <vt:lpstr>Seaded</vt:lpstr>
      <vt:lpstr>_I-IV</vt:lpstr>
      <vt:lpstr>_IV</vt:lpstr>
      <vt:lpstr>_s1</vt:lpstr>
      <vt:lpstr>_s2</vt:lpstr>
      <vt:lpstr>_s3</vt:lpstr>
      <vt:lpstr>_s4</vt:lpstr>
      <vt:lpstr>INF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Tauno Õunapuu</dc:creator>
  <cp:lastModifiedBy>Maarja Käger</cp:lastModifiedBy>
  <dcterms:created xsi:type="dcterms:W3CDTF">2015-06-05T18:17:20Z</dcterms:created>
  <dcterms:modified xsi:type="dcterms:W3CDTF">2020-12-16T21:14:26Z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0x0101000FB379F26BD3AC45AD7A0703923EBBA8</vt:lpwstr>
  </property>
</Properties>
</file>